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03" i="1" l="1"/>
  <c r="F203" i="1" s="1"/>
  <c r="C203" i="1"/>
  <c r="C199" i="1"/>
  <c r="D199" i="1" s="1"/>
  <c r="F199" i="1" s="1"/>
  <c r="C195" i="1"/>
  <c r="C194" i="1"/>
  <c r="D194" i="1" s="1"/>
  <c r="F195" i="1" s="1"/>
  <c r="C190" i="1"/>
  <c r="C189" i="1"/>
  <c r="D188" i="1"/>
  <c r="C188" i="1"/>
  <c r="D187" i="1"/>
  <c r="F190" i="1" s="1"/>
  <c r="C187" i="1"/>
  <c r="C181" i="1"/>
  <c r="C180" i="1"/>
  <c r="C179" i="1"/>
  <c r="D179" i="1" s="1"/>
  <c r="C178" i="1"/>
  <c r="D178" i="1" s="1"/>
  <c r="C177" i="1"/>
  <c r="D177" i="1" s="1"/>
  <c r="D176" i="1"/>
  <c r="C176" i="1"/>
  <c r="C172" i="1"/>
  <c r="D172" i="1" s="1"/>
  <c r="C171" i="1"/>
  <c r="D171" i="1" s="1"/>
  <c r="C170" i="1"/>
  <c r="D170" i="1" s="1"/>
  <c r="C169" i="1"/>
  <c r="D169" i="1" s="1"/>
  <c r="C168" i="1"/>
  <c r="D168" i="1" s="1"/>
  <c r="C167" i="1"/>
  <c r="D167" i="1" s="1"/>
  <c r="D166" i="1"/>
  <c r="C166" i="1"/>
  <c r="D165" i="1"/>
  <c r="F172" i="1" s="1"/>
  <c r="C165" i="1"/>
  <c r="F159" i="1"/>
  <c r="C114" i="1"/>
  <c r="F101" i="1"/>
  <c r="F97" i="1"/>
  <c r="E74" i="1"/>
  <c r="F93" i="1"/>
  <c r="F88" i="1"/>
  <c r="F81" i="1"/>
  <c r="F70" i="1"/>
  <c r="E64" i="1"/>
  <c r="C63" i="1"/>
  <c r="D117" i="1"/>
  <c r="C115" i="1"/>
  <c r="C116" i="1"/>
  <c r="C117" i="1"/>
  <c r="C118" i="1"/>
  <c r="C119" i="1"/>
  <c r="C120" i="1"/>
  <c r="C121" i="1"/>
  <c r="C152" i="1"/>
  <c r="D152" i="1" s="1"/>
  <c r="F152" i="1" s="1"/>
  <c r="D148" i="1"/>
  <c r="F148" i="1" s="1"/>
  <c r="C148" i="1"/>
  <c r="C144" i="1"/>
  <c r="D143" i="1"/>
  <c r="F144" i="1" s="1"/>
  <c r="C143" i="1"/>
  <c r="C139" i="1"/>
  <c r="C138" i="1"/>
  <c r="C137" i="1"/>
  <c r="D137" i="1" s="1"/>
  <c r="C136" i="1"/>
  <c r="D136" i="1" s="1"/>
  <c r="D128" i="1"/>
  <c r="D127" i="1"/>
  <c r="D126" i="1"/>
  <c r="D125" i="1"/>
  <c r="F132" i="1" s="1"/>
  <c r="D121" i="1"/>
  <c r="D120" i="1"/>
  <c r="D119" i="1"/>
  <c r="D118" i="1"/>
  <c r="D116" i="1"/>
  <c r="D115" i="1"/>
  <c r="D114" i="1"/>
  <c r="C101" i="1"/>
  <c r="D101" i="1" s="1"/>
  <c r="D97" i="1"/>
  <c r="C97" i="1"/>
  <c r="C93" i="1"/>
  <c r="D92" i="1"/>
  <c r="C92" i="1"/>
  <c r="C88" i="1"/>
  <c r="C87" i="1"/>
  <c r="C86" i="1"/>
  <c r="D86" i="1" s="1"/>
  <c r="C85" i="1"/>
  <c r="D85" i="1" s="1"/>
  <c r="C79" i="1"/>
  <c r="C78" i="1"/>
  <c r="D77" i="1"/>
  <c r="C77" i="1"/>
  <c r="D76" i="1"/>
  <c r="C76" i="1"/>
  <c r="D75" i="1"/>
  <c r="C75" i="1"/>
  <c r="D74" i="1"/>
  <c r="C74" i="1"/>
  <c r="C70" i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C64" i="1"/>
  <c r="D64" i="1" s="1"/>
  <c r="D63" i="1"/>
  <c r="F54" i="1"/>
  <c r="F52" i="1"/>
  <c r="D50" i="1"/>
  <c r="F50" i="1" s="1"/>
  <c r="C50" i="1"/>
  <c r="C46" i="1"/>
  <c r="D46" i="1" s="1"/>
  <c r="F46" i="1" s="1"/>
  <c r="C42" i="1"/>
  <c r="C41" i="1"/>
  <c r="D41" i="1" s="1"/>
  <c r="F42" i="1" s="1"/>
  <c r="C35" i="1"/>
  <c r="C36" i="1"/>
  <c r="C37" i="1"/>
  <c r="C34" i="1"/>
  <c r="D34" i="1" s="1"/>
  <c r="D35" i="1"/>
  <c r="C28" i="1"/>
  <c r="C27" i="1"/>
  <c r="C26" i="1"/>
  <c r="D26" i="1" s="1"/>
  <c r="C25" i="1"/>
  <c r="D25" i="1" s="1"/>
  <c r="C24" i="1"/>
  <c r="D24" i="1" s="1"/>
  <c r="C23" i="1"/>
  <c r="D23" i="1" s="1"/>
  <c r="C19" i="1"/>
  <c r="D19" i="1" s="1"/>
  <c r="C18" i="1"/>
  <c r="D18" i="1" s="1"/>
  <c r="C17" i="1"/>
  <c r="D17" i="1" s="1"/>
  <c r="C16" i="1"/>
  <c r="D16" i="1" s="1"/>
  <c r="C15" i="1"/>
  <c r="D15" i="1" s="1"/>
  <c r="C14" i="1"/>
  <c r="D14" i="1" s="1"/>
  <c r="C13" i="1"/>
  <c r="D13" i="1" s="1"/>
  <c r="C12" i="1"/>
  <c r="D12" i="1" s="1"/>
  <c r="F183" i="1" l="1"/>
  <c r="F205" i="1" s="1"/>
  <c r="F207" i="1" s="1"/>
  <c r="F121" i="1"/>
  <c r="F154" i="1" s="1"/>
  <c r="F156" i="1" s="1"/>
  <c r="F139" i="1"/>
  <c r="F103" i="1"/>
  <c r="F105" i="1" s="1"/>
  <c r="F37" i="1"/>
  <c r="F19" i="1"/>
  <c r="F30" i="1"/>
</calcChain>
</file>

<file path=xl/sharedStrings.xml><?xml version="1.0" encoding="utf-8"?>
<sst xmlns="http://schemas.openxmlformats.org/spreadsheetml/2006/main" count="247" uniqueCount="56">
  <si>
    <t>FIRST Round</t>
  </si>
  <si>
    <t>1 vs 16 is  120-0</t>
  </si>
  <si>
    <t>2 vs 15 is 113-7</t>
  </si>
  <si>
    <t>3 vs 14 is 102-8</t>
  </si>
  <si>
    <t>4 vs 13 is 95-20</t>
  </si>
  <si>
    <t>5 vs 12 is 76-44</t>
  </si>
  <si>
    <t>6 vs 11 is 79-41</t>
  </si>
  <si>
    <t>7 vs 10 is 73-47</t>
  </si>
  <si>
    <t>8 vs 9  is  61-59</t>
  </si>
  <si>
    <r>
      <t>2</t>
    </r>
    <r>
      <rPr>
        <b/>
        <vertAlign val="superscript"/>
        <sz val="11"/>
        <color rgb="FF1F497D"/>
        <rFont val="Arial"/>
        <family val="2"/>
      </rPr>
      <t>nd</t>
    </r>
    <r>
      <rPr>
        <b/>
        <sz val="11"/>
        <color rgb="FF1F497D"/>
        <rFont val="Arial"/>
        <family val="2"/>
      </rPr>
      <t> round of 32</t>
    </r>
  </si>
  <si>
    <t># 1 seed is 104-16</t>
  </si>
  <si>
    <t># 2 seed 77-36</t>
  </si>
  <si>
    <t># 3 seed 61-41</t>
  </si>
  <si>
    <t># 5 seed is 39-37</t>
  </si>
  <si>
    <t># 6 seed is 40-36</t>
  </si>
  <si>
    <t>Number Two is Dave's modifications to Kevin's case (mods shown below) and Number 3, the public's assumption of 50/50 in all games. After that, some brief</t>
  </si>
  <si>
    <t>Probability</t>
  </si>
  <si>
    <t>Probability First Round Right</t>
  </si>
  <si>
    <t># 7 seed is 50/50</t>
  </si>
  <si>
    <t># 8 seed is 50/50</t>
  </si>
  <si>
    <t>Probability Second Round Right</t>
  </si>
  <si>
    <t>Probability All 4 Win</t>
  </si>
  <si>
    <t>Note - not used since assuming the 1-4 seeds win</t>
  </si>
  <si>
    <t>3rd round of 16</t>
  </si>
  <si>
    <t># 1 seed is 50/50</t>
  </si>
  <si>
    <t># 2 seed 50/50</t>
  </si>
  <si>
    <t># 3 seed 50/50</t>
  </si>
  <si>
    <t>Note - not used since assuming the 1-2 seeds win</t>
  </si>
  <si>
    <t># 4 seed 50/50</t>
  </si>
  <si>
    <t># 4 seed 64-41</t>
  </si>
  <si>
    <t>Probability Third Round Right</t>
  </si>
  <si>
    <t>4th round of 8</t>
  </si>
  <si>
    <t>Note - not used since assuming the 1 seeds win</t>
  </si>
  <si>
    <t xml:space="preserve">5th round of 4 </t>
  </si>
  <si>
    <t>Probability Sixth Round Right</t>
  </si>
  <si>
    <t>Probability Fifth Round Right</t>
  </si>
  <si>
    <t>Probability Fourth Round Right</t>
  </si>
  <si>
    <t>6th round of 2</t>
  </si>
  <si>
    <t>PROBABILITY OF PICKING ENTIRE BRACKET CORRECTLY</t>
  </si>
  <si>
    <t>Translated to Odds</t>
  </si>
  <si>
    <t>to 1</t>
  </si>
  <si>
    <r>
      <rPr>
        <b/>
        <sz val="20"/>
        <color theme="1"/>
        <rFont val="Calibri"/>
        <family val="2"/>
        <scheme val="minor"/>
      </rPr>
      <t xml:space="preserve">Summary:  </t>
    </r>
    <r>
      <rPr>
        <sz val="11"/>
        <color theme="1"/>
        <rFont val="Calibri"/>
        <family val="2"/>
        <scheme val="minor"/>
      </rPr>
      <t>I am presenting 3 frameworks for the "Guess the brackets perfectly" contest.  Number One is Kevin's basic premise shown below, from email.</t>
    </r>
  </si>
  <si>
    <t>Dave's NCAA Bracket Analysis</t>
  </si>
  <si>
    <t>1)  John Q Public Case (all 50/50)</t>
  </si>
  <si>
    <t>=</t>
  </si>
  <si>
    <t>1)   Kevin's Beginning Parameter Case</t>
  </si>
  <si>
    <t>Adj</t>
  </si>
  <si>
    <t>Adjustments Reflect Entrant Inefficiency in Picking High Seeds</t>
  </si>
  <si>
    <r>
      <t>2</t>
    </r>
    <r>
      <rPr>
        <b/>
        <vertAlign val="superscript"/>
        <sz val="11"/>
        <color theme="4"/>
        <rFont val="Arial"/>
        <family val="2"/>
      </rPr>
      <t>nd</t>
    </r>
    <r>
      <rPr>
        <b/>
        <sz val="11"/>
        <color theme="4"/>
        <rFont val="Arial"/>
        <family val="2"/>
      </rPr>
      <t> round of 32</t>
    </r>
  </si>
  <si>
    <r>
      <t>2</t>
    </r>
    <r>
      <rPr>
        <b/>
        <vertAlign val="superscript"/>
        <sz val="12"/>
        <color theme="4"/>
        <rFont val="Arial"/>
        <family val="2"/>
      </rPr>
      <t>nd</t>
    </r>
    <r>
      <rPr>
        <b/>
        <sz val="12"/>
        <color theme="4"/>
        <rFont val="Arial"/>
        <family val="2"/>
      </rPr>
      <t> round of 32</t>
    </r>
  </si>
  <si>
    <t>commentary on the differences in answers (will include this in cover email)</t>
  </si>
  <si>
    <t>Check is (.5)^59</t>
  </si>
  <si>
    <t>4)   Kevin's Beginning Parameters Case (Adjusted Smarter)</t>
  </si>
  <si>
    <t>2)   Kevin's Beginning Parameters Case (Adjusted Dumber)</t>
  </si>
  <si>
    <t>Adjustments Reflect Entrant efficiency in Picking Low Seeds</t>
  </si>
  <si>
    <r>
      <rPr>
        <b/>
        <sz val="20"/>
        <color theme="1"/>
        <rFont val="Calibri"/>
        <family val="2"/>
        <scheme val="minor"/>
      </rPr>
      <t xml:space="preserve">Strategy Comment: </t>
    </r>
    <r>
      <rPr>
        <sz val="11"/>
        <color theme="1"/>
        <rFont val="Calibri"/>
        <family val="2"/>
        <scheme val="minor"/>
      </rPr>
      <t xml:space="preserve"> On 50/50 case (#3), strategy doesn't matter.  For Kevin Case (#1) and cases 2 and 4, assuming strongest seed in every round is conservative.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</si>
</sst>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0.0%"/>
    <numFmt numFmtId="165" formatCode="0.0000%"/>
    <numFmt numFmtId="166" formatCode="0.00000%"/>
    <numFmt numFmtId="167" formatCode="0.000000000%"/>
    <numFmt numFmtId="168" formatCode="0.00000000000%"/>
    <numFmt numFmtId="169" formatCode="_(* #,##0_);_(* \(#,##0\);_(* &quot;-&quot;??_);_(@_)"/>
    <numFmt numFmtId="170" formatCode="0.0000000000000%"/>
    <numFmt numFmtId="171" formatCode="0.0000000000000000000%"/>
    <numFmt numFmtId="172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497D"/>
      <name val="Arial"/>
      <family val="2"/>
    </font>
    <font>
      <sz val="11"/>
      <color rgb="FF1F497D"/>
      <name val="Arial"/>
      <family val="2"/>
    </font>
    <font>
      <b/>
      <sz val="11"/>
      <color rgb="FF1F497D"/>
      <name val="Arial"/>
      <family val="2"/>
    </font>
    <font>
      <b/>
      <vertAlign val="superscript"/>
      <sz val="11"/>
      <color rgb="FF1F497D"/>
      <name val="Arial"/>
      <family val="2"/>
    </font>
    <font>
      <b/>
      <sz val="16"/>
      <color theme="1"/>
      <name val="Calibri"/>
      <family val="2"/>
      <scheme val="minor"/>
    </font>
    <font>
      <sz val="12"/>
      <color theme="4"/>
      <name val="Arial"/>
      <family val="2"/>
    </font>
    <font>
      <b/>
      <sz val="12"/>
      <color theme="4"/>
      <name val="Arial"/>
      <family val="2"/>
    </font>
    <font>
      <b/>
      <sz val="16"/>
      <color theme="4"/>
      <name val="Arial"/>
      <family val="2"/>
    </font>
    <font>
      <sz val="11"/>
      <color theme="4"/>
      <name val="Calibri"/>
      <family val="2"/>
      <scheme val="minor"/>
    </font>
    <font>
      <sz val="11"/>
      <color theme="4"/>
      <name val="Arial"/>
      <family val="2"/>
    </font>
    <font>
      <b/>
      <sz val="20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1"/>
      <color theme="4"/>
      <name val="Arial"/>
      <family val="2"/>
    </font>
    <font>
      <b/>
      <vertAlign val="superscript"/>
      <sz val="11"/>
      <color theme="4"/>
      <name val="Arial"/>
      <family val="2"/>
    </font>
    <font>
      <b/>
      <vertAlign val="superscript"/>
      <sz val="12"/>
      <color theme="4"/>
      <name val="Arial"/>
      <family val="2"/>
    </font>
    <font>
      <b/>
      <sz val="14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164" fontId="0" fillId="0" borderId="0" xfId="2" applyNumberFormat="1" applyFont="1"/>
    <xf numFmtId="0" fontId="7" fillId="0" borderId="0" xfId="0" applyFont="1" applyAlignment="1">
      <alignment vertical="center" wrapText="1"/>
    </xf>
    <xf numFmtId="164" fontId="7" fillId="0" borderId="0" xfId="2" applyNumberFormat="1" applyFont="1"/>
    <xf numFmtId="0" fontId="7" fillId="0" borderId="0" xfId="0" applyFont="1"/>
    <xf numFmtId="0" fontId="8" fillId="0" borderId="0" xfId="0" applyFont="1" applyAlignment="1">
      <alignment vertical="center" wrapText="1"/>
    </xf>
    <xf numFmtId="164" fontId="8" fillId="0" borderId="0" xfId="2" applyNumberFormat="1" applyFont="1" applyAlignment="1">
      <alignment horizontal="center" vertical="center" wrapText="1"/>
    </xf>
    <xf numFmtId="164" fontId="8" fillId="0" borderId="0" xfId="2" applyNumberFormat="1" applyFont="1"/>
    <xf numFmtId="0" fontId="8" fillId="0" borderId="0" xfId="0" applyFont="1"/>
    <xf numFmtId="164" fontId="4" fillId="0" borderId="0" xfId="2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165" fontId="9" fillId="0" borderId="0" xfId="2" applyNumberFormat="1" applyFont="1" applyAlignment="1">
      <alignment horizontal="center"/>
    </xf>
    <xf numFmtId="168" fontId="9" fillId="0" borderId="0" xfId="2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169" fontId="9" fillId="0" borderId="0" xfId="1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/>
    <xf numFmtId="166" fontId="9" fillId="0" borderId="0" xfId="2" applyNumberFormat="1" applyFont="1" applyAlignment="1">
      <alignment horizontal="center"/>
    </xf>
    <xf numFmtId="167" fontId="9" fillId="0" borderId="0" xfId="2" applyNumberFormat="1" applyFont="1" applyAlignment="1">
      <alignment horizontal="center"/>
    </xf>
    <xf numFmtId="170" fontId="9" fillId="0" borderId="0" xfId="2" applyNumberFormat="1" applyFont="1"/>
    <xf numFmtId="171" fontId="9" fillId="0" borderId="0" xfId="2" applyNumberFormat="1" applyFont="1"/>
    <xf numFmtId="0" fontId="9" fillId="0" borderId="0" xfId="0" applyFont="1"/>
    <xf numFmtId="0" fontId="9" fillId="0" borderId="0" xfId="0" quotePrefix="1" applyFont="1"/>
    <xf numFmtId="172" fontId="8" fillId="0" borderId="0" xfId="0" applyNumberFormat="1" applyFont="1"/>
    <xf numFmtId="0" fontId="9" fillId="0" borderId="0" xfId="0" applyFont="1" applyAlignment="1">
      <alignment horizontal="right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164" fontId="14" fillId="0" borderId="0" xfId="2" applyNumberFormat="1" applyFont="1" applyAlignment="1">
      <alignment vertical="center" wrapText="1"/>
    </xf>
    <xf numFmtId="164" fontId="10" fillId="0" borderId="0" xfId="2" applyNumberFormat="1" applyFont="1"/>
    <xf numFmtId="164" fontId="8" fillId="0" borderId="0" xfId="2" applyNumberFormat="1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1"/>
  <sheetViews>
    <sheetView tabSelected="1" workbookViewId="0">
      <selection activeCell="B1" sqref="B1"/>
    </sheetView>
  </sheetViews>
  <sheetFormatPr defaultRowHeight="15" x14ac:dyDescent="0.25"/>
  <cols>
    <col min="1" max="1" width="3.5703125" customWidth="1"/>
    <col min="2" max="2" width="42.28515625" customWidth="1"/>
    <col min="3" max="3" width="16.42578125" customWidth="1"/>
    <col min="4" max="4" width="23.5703125" customWidth="1"/>
    <col min="6" max="6" width="56.42578125" customWidth="1"/>
  </cols>
  <sheetData>
    <row r="1" spans="2:7" ht="30" x14ac:dyDescent="0.4">
      <c r="B1" s="22" t="s">
        <v>42</v>
      </c>
    </row>
    <row r="3" spans="2:7" ht="26.25" x14ac:dyDescent="0.4">
      <c r="B3" t="s">
        <v>41</v>
      </c>
    </row>
    <row r="4" spans="2:7" x14ac:dyDescent="0.25">
      <c r="B4" t="s">
        <v>15</v>
      </c>
    </row>
    <row r="5" spans="2:7" x14ac:dyDescent="0.25">
      <c r="B5" t="s">
        <v>50</v>
      </c>
    </row>
    <row r="7" spans="2:7" ht="26.25" x14ac:dyDescent="0.4">
      <c r="B7" t="s">
        <v>55</v>
      </c>
    </row>
    <row r="9" spans="2:7" ht="21" x14ac:dyDescent="0.35">
      <c r="B9" s="4" t="s">
        <v>45</v>
      </c>
      <c r="C9" s="4"/>
    </row>
    <row r="11" spans="2:7" ht="15.75" x14ac:dyDescent="0.25">
      <c r="B11" s="9" t="s">
        <v>0</v>
      </c>
      <c r="C11" s="9" t="s">
        <v>16</v>
      </c>
      <c r="D11" s="9" t="s">
        <v>21</v>
      </c>
      <c r="E11" s="9"/>
      <c r="F11" s="36" t="s">
        <v>17</v>
      </c>
      <c r="G11" s="1"/>
    </row>
    <row r="12" spans="2:7" ht="15.75" x14ac:dyDescent="0.25">
      <c r="B12" s="9" t="s">
        <v>1</v>
      </c>
      <c r="C12" s="10">
        <f>120/120</f>
        <v>1</v>
      </c>
      <c r="D12" s="11">
        <f>C12^4</f>
        <v>1</v>
      </c>
      <c r="E12" s="12"/>
      <c r="F12" s="15"/>
    </row>
    <row r="13" spans="2:7" ht="15.75" x14ac:dyDescent="0.25">
      <c r="B13" s="9" t="s">
        <v>2</v>
      </c>
      <c r="C13" s="10">
        <f>113/120</f>
        <v>0.94166666666666665</v>
      </c>
      <c r="D13" s="11">
        <f t="shared" ref="D13:D19" si="0">C13^4</f>
        <v>0.78630093074845675</v>
      </c>
      <c r="E13" s="12"/>
      <c r="F13" s="15"/>
    </row>
    <row r="14" spans="2:7" ht="15.75" x14ac:dyDescent="0.25">
      <c r="B14" s="9" t="s">
        <v>3</v>
      </c>
      <c r="C14" s="10">
        <f>102/110</f>
        <v>0.92727272727272725</v>
      </c>
      <c r="D14" s="11">
        <f t="shared" si="0"/>
        <v>0.73931572979987692</v>
      </c>
      <c r="E14" s="12"/>
      <c r="F14" s="15"/>
    </row>
    <row r="15" spans="2:7" ht="15.75" x14ac:dyDescent="0.25">
      <c r="B15" s="9" t="s">
        <v>4</v>
      </c>
      <c r="C15" s="10">
        <f>95/115</f>
        <v>0.82608695652173914</v>
      </c>
      <c r="D15" s="11">
        <f t="shared" si="0"/>
        <v>0.46569659199331043</v>
      </c>
      <c r="E15" s="12"/>
      <c r="F15" s="15"/>
    </row>
    <row r="16" spans="2:7" ht="15.75" x14ac:dyDescent="0.25">
      <c r="B16" s="9" t="s">
        <v>5</v>
      </c>
      <c r="C16" s="10">
        <f>76/120</f>
        <v>0.6333333333333333</v>
      </c>
      <c r="D16" s="11">
        <f t="shared" si="0"/>
        <v>0.1608901234567901</v>
      </c>
      <c r="E16" s="12"/>
      <c r="F16" s="15"/>
    </row>
    <row r="17" spans="2:7" ht="15.75" x14ac:dyDescent="0.25">
      <c r="B17" s="9" t="s">
        <v>6</v>
      </c>
      <c r="C17" s="10">
        <f>79/120</f>
        <v>0.65833333333333333</v>
      </c>
      <c r="D17" s="11">
        <f t="shared" si="0"/>
        <v>0.1878379677854938</v>
      </c>
      <c r="E17" s="12"/>
      <c r="F17" s="15"/>
    </row>
    <row r="18" spans="2:7" ht="15.75" x14ac:dyDescent="0.25">
      <c r="B18" s="9" t="s">
        <v>7</v>
      </c>
      <c r="C18" s="10">
        <f>73/120</f>
        <v>0.60833333333333328</v>
      </c>
      <c r="D18" s="11">
        <f t="shared" si="0"/>
        <v>0.13695139371141971</v>
      </c>
      <c r="E18" s="12"/>
      <c r="F18" s="15"/>
    </row>
    <row r="19" spans="2:7" ht="20.25" x14ac:dyDescent="0.3">
      <c r="B19" s="9" t="s">
        <v>8</v>
      </c>
      <c r="C19" s="10">
        <f>61/120</f>
        <v>0.5083333333333333</v>
      </c>
      <c r="D19" s="11">
        <f t="shared" si="0"/>
        <v>6.6771995563271597E-2</v>
      </c>
      <c r="E19" s="12"/>
      <c r="F19" s="16">
        <f>PRODUCT(D12:D19)</f>
        <v>7.481615311408693E-5</v>
      </c>
    </row>
    <row r="20" spans="2:7" ht="15.75" x14ac:dyDescent="0.25">
      <c r="B20" s="6"/>
      <c r="C20" s="6"/>
      <c r="D20" s="8"/>
      <c r="E20" s="8"/>
      <c r="F20" s="19"/>
    </row>
    <row r="21" spans="2:7" ht="15.75" x14ac:dyDescent="0.25">
      <c r="B21" s="6"/>
      <c r="C21" s="9" t="s">
        <v>16</v>
      </c>
      <c r="D21" s="9" t="s">
        <v>21</v>
      </c>
      <c r="E21" s="9"/>
      <c r="F21" s="36" t="s">
        <v>20</v>
      </c>
    </row>
    <row r="22" spans="2:7" ht="18.75" x14ac:dyDescent="0.25">
      <c r="B22" s="9" t="s">
        <v>49</v>
      </c>
      <c r="C22" s="9"/>
      <c r="D22" s="8"/>
      <c r="E22" s="8"/>
      <c r="F22" s="19"/>
    </row>
    <row r="23" spans="2:7" ht="15.75" x14ac:dyDescent="0.25">
      <c r="B23" s="9" t="s">
        <v>10</v>
      </c>
      <c r="C23" s="35">
        <f>104/120</f>
        <v>0.8666666666666667</v>
      </c>
      <c r="D23" s="7">
        <f>C23^4</f>
        <v>0.56416790123456795</v>
      </c>
      <c r="E23" s="8"/>
      <c r="F23" s="19"/>
    </row>
    <row r="24" spans="2:7" ht="15.75" x14ac:dyDescent="0.25">
      <c r="B24" s="9" t="s">
        <v>11</v>
      </c>
      <c r="C24" s="35">
        <f>77/113</f>
        <v>0.68141592920353977</v>
      </c>
      <c r="D24" s="7">
        <f t="shared" ref="D24:D26" si="1">C24^4</f>
        <v>0.21560018380180954</v>
      </c>
      <c r="E24" s="8"/>
      <c r="F24" s="19"/>
    </row>
    <row r="25" spans="2:7" ht="15.75" x14ac:dyDescent="0.25">
      <c r="B25" s="9" t="s">
        <v>12</v>
      </c>
      <c r="C25" s="35">
        <f>61/102</f>
        <v>0.59803921568627449</v>
      </c>
      <c r="D25" s="7">
        <f t="shared" si="1"/>
        <v>0.12791416877340378</v>
      </c>
      <c r="E25" s="8"/>
      <c r="F25" s="19"/>
    </row>
    <row r="26" spans="2:7" ht="15.75" x14ac:dyDescent="0.25">
      <c r="B26" s="9" t="s">
        <v>29</v>
      </c>
      <c r="C26" s="35">
        <f>64/105</f>
        <v>0.60952380952380958</v>
      </c>
      <c r="D26" s="7">
        <f t="shared" si="1"/>
        <v>0.13802657123317963</v>
      </c>
      <c r="E26" s="8"/>
      <c r="F26" s="19"/>
    </row>
    <row r="27" spans="2:7" ht="15.75" x14ac:dyDescent="0.25">
      <c r="B27" s="9" t="s">
        <v>13</v>
      </c>
      <c r="C27" s="35">
        <f>39/76</f>
        <v>0.51315789473684215</v>
      </c>
      <c r="D27" s="7"/>
      <c r="E27" s="8"/>
      <c r="F27" s="19"/>
      <c r="G27" t="s">
        <v>22</v>
      </c>
    </row>
    <row r="28" spans="2:7" ht="15.75" x14ac:dyDescent="0.25">
      <c r="B28" s="9" t="s">
        <v>14</v>
      </c>
      <c r="C28" s="35">
        <f>40/76</f>
        <v>0.52631578947368418</v>
      </c>
      <c r="D28" s="7"/>
      <c r="E28" s="8"/>
      <c r="F28" s="19"/>
      <c r="G28" t="s">
        <v>22</v>
      </c>
    </row>
    <row r="29" spans="2:7" ht="15.75" x14ac:dyDescent="0.25">
      <c r="B29" s="9" t="s">
        <v>18</v>
      </c>
      <c r="C29" s="35">
        <v>0.5</v>
      </c>
      <c r="D29" s="7"/>
      <c r="E29" s="8"/>
      <c r="F29" s="19"/>
      <c r="G29" t="s">
        <v>22</v>
      </c>
    </row>
    <row r="30" spans="2:7" ht="20.25" x14ac:dyDescent="0.3">
      <c r="B30" s="9" t="s">
        <v>19</v>
      </c>
      <c r="C30" s="35">
        <v>0.5</v>
      </c>
      <c r="D30" s="7"/>
      <c r="E30" s="8"/>
      <c r="F30" s="16">
        <f>PRODUCT(D23:D26)</f>
        <v>2.1475280862050701E-3</v>
      </c>
      <c r="G30" t="s">
        <v>22</v>
      </c>
    </row>
    <row r="31" spans="2:7" ht="15.75" x14ac:dyDescent="0.25">
      <c r="B31" s="9"/>
      <c r="C31" s="9"/>
      <c r="D31" s="8"/>
      <c r="E31" s="8"/>
      <c r="F31" s="19"/>
    </row>
    <row r="32" spans="2:7" ht="15.75" x14ac:dyDescent="0.25">
      <c r="B32" s="6"/>
      <c r="C32" s="9" t="s">
        <v>16</v>
      </c>
      <c r="D32" s="9" t="s">
        <v>21</v>
      </c>
      <c r="E32" s="9"/>
      <c r="F32" s="36" t="s">
        <v>30</v>
      </c>
    </row>
    <row r="33" spans="2:7" ht="15.75" x14ac:dyDescent="0.25">
      <c r="B33" s="9" t="s">
        <v>23</v>
      </c>
      <c r="C33" s="9"/>
      <c r="D33" s="8"/>
      <c r="E33" s="8"/>
      <c r="F33" s="19"/>
    </row>
    <row r="34" spans="2:7" ht="15.75" x14ac:dyDescent="0.25">
      <c r="B34" s="9" t="s">
        <v>24</v>
      </c>
      <c r="C34" s="35">
        <f>0.5</f>
        <v>0.5</v>
      </c>
      <c r="D34" s="7">
        <f>C34^4</f>
        <v>6.25E-2</v>
      </c>
      <c r="E34" s="8"/>
      <c r="F34" s="19"/>
    </row>
    <row r="35" spans="2:7" ht="15.75" x14ac:dyDescent="0.25">
      <c r="B35" s="9" t="s">
        <v>25</v>
      </c>
      <c r="C35" s="35">
        <f t="shared" ref="C35:C37" si="2">0.5</f>
        <v>0.5</v>
      </c>
      <c r="D35" s="7">
        <f t="shared" ref="D35" si="3">C35^4</f>
        <v>6.25E-2</v>
      </c>
      <c r="E35" s="8"/>
      <c r="F35" s="19"/>
    </row>
    <row r="36" spans="2:7" ht="15.75" x14ac:dyDescent="0.25">
      <c r="B36" s="9" t="s">
        <v>26</v>
      </c>
      <c r="C36" s="35">
        <f t="shared" si="2"/>
        <v>0.5</v>
      </c>
      <c r="D36" s="7"/>
      <c r="E36" s="8"/>
      <c r="F36" s="19"/>
      <c r="G36" t="s">
        <v>27</v>
      </c>
    </row>
    <row r="37" spans="2:7" ht="20.25" x14ac:dyDescent="0.3">
      <c r="B37" s="9" t="s">
        <v>28</v>
      </c>
      <c r="C37" s="35">
        <f t="shared" si="2"/>
        <v>0.5</v>
      </c>
      <c r="D37" s="7"/>
      <c r="E37" s="8"/>
      <c r="F37" s="16">
        <f>PRODUCT(D34:D35)</f>
        <v>3.90625E-3</v>
      </c>
      <c r="G37" t="s">
        <v>27</v>
      </c>
    </row>
    <row r="38" spans="2:7" ht="15.75" x14ac:dyDescent="0.25">
      <c r="B38" s="9"/>
      <c r="C38" s="35"/>
      <c r="D38" s="7"/>
      <c r="E38" s="8"/>
      <c r="F38" s="19"/>
    </row>
    <row r="39" spans="2:7" ht="15.75" x14ac:dyDescent="0.25">
      <c r="B39" s="6"/>
      <c r="C39" s="9" t="s">
        <v>16</v>
      </c>
      <c r="D39" s="9" t="s">
        <v>21</v>
      </c>
      <c r="E39" s="9"/>
      <c r="F39" s="36" t="s">
        <v>36</v>
      </c>
    </row>
    <row r="40" spans="2:7" ht="15.75" x14ac:dyDescent="0.25">
      <c r="B40" s="9" t="s">
        <v>31</v>
      </c>
      <c r="C40" s="9"/>
      <c r="D40" s="8"/>
      <c r="E40" s="8"/>
      <c r="F40" s="19"/>
    </row>
    <row r="41" spans="2:7" ht="15.75" x14ac:dyDescent="0.25">
      <c r="B41" s="9" t="s">
        <v>24</v>
      </c>
      <c r="C41" s="35">
        <f>0.5</f>
        <v>0.5</v>
      </c>
      <c r="D41" s="7">
        <f>C41^4</f>
        <v>6.25E-2</v>
      </c>
      <c r="E41" s="8"/>
      <c r="F41" s="19"/>
    </row>
    <row r="42" spans="2:7" ht="20.25" x14ac:dyDescent="0.3">
      <c r="B42" s="9" t="s">
        <v>25</v>
      </c>
      <c r="C42" s="35">
        <f t="shared" ref="C42" si="4">0.5</f>
        <v>0.5</v>
      </c>
      <c r="D42" s="7"/>
      <c r="E42" s="8"/>
      <c r="F42" s="16">
        <f>PRODUCT(D41)</f>
        <v>6.25E-2</v>
      </c>
      <c r="G42" t="s">
        <v>32</v>
      </c>
    </row>
    <row r="43" spans="2:7" ht="20.25" x14ac:dyDescent="0.3">
      <c r="B43" s="9"/>
      <c r="C43" s="35"/>
      <c r="D43" s="7"/>
      <c r="E43" s="8"/>
      <c r="F43" s="16"/>
    </row>
    <row r="44" spans="2:7" ht="15.75" x14ac:dyDescent="0.25">
      <c r="B44" s="6"/>
      <c r="C44" s="9" t="s">
        <v>16</v>
      </c>
      <c r="D44" s="9" t="s">
        <v>21</v>
      </c>
      <c r="E44" s="9"/>
      <c r="F44" s="36" t="s">
        <v>35</v>
      </c>
    </row>
    <row r="45" spans="2:7" ht="15.75" x14ac:dyDescent="0.25">
      <c r="B45" s="9" t="s">
        <v>33</v>
      </c>
      <c r="C45" s="9"/>
      <c r="D45" s="8"/>
      <c r="E45" s="8"/>
      <c r="F45" s="19"/>
    </row>
    <row r="46" spans="2:7" ht="20.25" x14ac:dyDescent="0.3">
      <c r="B46" s="9" t="s">
        <v>24</v>
      </c>
      <c r="C46" s="35">
        <f>0.5</f>
        <v>0.5</v>
      </c>
      <c r="D46" s="7">
        <f>C46^2</f>
        <v>0.25</v>
      </c>
      <c r="E46" s="8"/>
      <c r="F46" s="16">
        <f>PRODUCT(D46)</f>
        <v>0.25</v>
      </c>
    </row>
    <row r="47" spans="2:7" ht="20.25" x14ac:dyDescent="0.3">
      <c r="B47" s="9"/>
      <c r="C47" s="35"/>
      <c r="D47" s="7"/>
      <c r="E47" s="8"/>
      <c r="F47" s="16"/>
    </row>
    <row r="48" spans="2:7" ht="15.75" x14ac:dyDescent="0.25">
      <c r="B48" s="6"/>
      <c r="C48" s="9" t="s">
        <v>16</v>
      </c>
      <c r="D48" s="9" t="s">
        <v>21</v>
      </c>
      <c r="E48" s="9"/>
      <c r="F48" s="36" t="s">
        <v>34</v>
      </c>
    </row>
    <row r="49" spans="2:7" ht="15.75" x14ac:dyDescent="0.25">
      <c r="B49" s="9" t="s">
        <v>37</v>
      </c>
      <c r="C49" s="9"/>
      <c r="D49" s="8"/>
      <c r="E49" s="8"/>
      <c r="F49" s="19"/>
    </row>
    <row r="50" spans="2:7" ht="20.25" x14ac:dyDescent="0.3">
      <c r="B50" s="9" t="s">
        <v>24</v>
      </c>
      <c r="C50" s="35">
        <f>0.5</f>
        <v>0.5</v>
      </c>
      <c r="D50" s="7">
        <f>C50^1</f>
        <v>0.5</v>
      </c>
      <c r="E50" s="8"/>
      <c r="F50" s="16">
        <f>PRODUCT(D50)</f>
        <v>0.5</v>
      </c>
    </row>
    <row r="51" spans="2:7" ht="15.75" x14ac:dyDescent="0.25">
      <c r="B51" s="8"/>
      <c r="C51" s="8"/>
      <c r="D51" s="8"/>
      <c r="E51" s="8"/>
      <c r="F51" s="18"/>
    </row>
    <row r="52" spans="2:7" ht="31.5" x14ac:dyDescent="0.3">
      <c r="B52" s="9" t="s">
        <v>38</v>
      </c>
      <c r="C52" s="8"/>
      <c r="D52" s="8"/>
      <c r="E52" s="8"/>
      <c r="F52" s="17">
        <f>PRODUCT(F19:F50)</f>
        <v>4.9032528721411315E-12</v>
      </c>
    </row>
    <row r="53" spans="2:7" ht="15.75" x14ac:dyDescent="0.25">
      <c r="B53" s="8"/>
      <c r="C53" s="8"/>
      <c r="D53" s="8"/>
      <c r="E53" s="8"/>
      <c r="F53" s="18"/>
    </row>
    <row r="54" spans="2:7" ht="20.25" x14ac:dyDescent="0.3">
      <c r="B54" s="9" t="s">
        <v>39</v>
      </c>
      <c r="C54" s="8"/>
      <c r="D54" s="8"/>
      <c r="E54" s="8"/>
      <c r="F54" s="20">
        <f>1/F52</f>
        <v>203946242642.65698</v>
      </c>
    </row>
    <row r="55" spans="2:7" ht="20.25" x14ac:dyDescent="0.3">
      <c r="B55" s="8"/>
      <c r="C55" s="8"/>
      <c r="D55" s="8"/>
      <c r="E55" s="8"/>
      <c r="F55" s="30" t="s">
        <v>40</v>
      </c>
    </row>
    <row r="56" spans="2:7" ht="15.75" x14ac:dyDescent="0.25">
      <c r="B56" s="8"/>
      <c r="C56" s="8"/>
      <c r="D56" s="8"/>
      <c r="E56" s="8"/>
      <c r="F56" s="18"/>
    </row>
    <row r="57" spans="2:7" x14ac:dyDescent="0.25">
      <c r="F57" s="18"/>
    </row>
    <row r="58" spans="2:7" x14ac:dyDescent="0.25">
      <c r="F58" s="18"/>
    </row>
    <row r="59" spans="2:7" x14ac:dyDescent="0.25">
      <c r="F59" s="18"/>
    </row>
    <row r="60" spans="2:7" ht="21" x14ac:dyDescent="0.35">
      <c r="B60" s="4" t="s">
        <v>53</v>
      </c>
      <c r="C60" s="4"/>
      <c r="F60" s="37" t="s">
        <v>47</v>
      </c>
    </row>
    <row r="61" spans="2:7" x14ac:dyDescent="0.25">
      <c r="F61" s="18"/>
    </row>
    <row r="62" spans="2:7" ht="15.75" x14ac:dyDescent="0.25">
      <c r="B62" s="1" t="s">
        <v>0</v>
      </c>
      <c r="C62" s="1" t="s">
        <v>16</v>
      </c>
      <c r="D62" s="1" t="s">
        <v>21</v>
      </c>
      <c r="E62" s="14" t="s">
        <v>46</v>
      </c>
      <c r="F62" s="36" t="s">
        <v>17</v>
      </c>
      <c r="G62" s="1"/>
    </row>
    <row r="63" spans="2:7" ht="15.75" x14ac:dyDescent="0.25">
      <c r="B63" s="9" t="s">
        <v>1</v>
      </c>
      <c r="C63" s="10">
        <f>120/120</f>
        <v>1</v>
      </c>
      <c r="D63" s="11">
        <f>C63^4</f>
        <v>1</v>
      </c>
      <c r="E63" s="29">
        <v>1</v>
      </c>
      <c r="F63" s="15"/>
    </row>
    <row r="64" spans="2:7" ht="15.75" x14ac:dyDescent="0.25">
      <c r="B64" s="9" t="s">
        <v>2</v>
      </c>
      <c r="C64" s="10">
        <f>113/120</f>
        <v>0.94166666666666665</v>
      </c>
      <c r="D64" s="11">
        <f t="shared" ref="D64:D70" si="5">C64^4</f>
        <v>0.78630093074845675</v>
      </c>
      <c r="E64" s="29">
        <f>0.975</f>
        <v>0.97499999999999998</v>
      </c>
      <c r="F64" s="15"/>
    </row>
    <row r="65" spans="2:7" ht="15.75" x14ac:dyDescent="0.25">
      <c r="B65" s="9" t="s">
        <v>3</v>
      </c>
      <c r="C65" s="10">
        <f>102/110</f>
        <v>0.92727272727272725</v>
      </c>
      <c r="D65" s="11">
        <f t="shared" si="5"/>
        <v>0.73931572979987692</v>
      </c>
      <c r="E65" s="29">
        <v>0.95</v>
      </c>
      <c r="F65" s="15"/>
    </row>
    <row r="66" spans="2:7" ht="15.75" x14ac:dyDescent="0.25">
      <c r="B66" s="9" t="s">
        <v>4</v>
      </c>
      <c r="C66" s="10">
        <f>95/115</f>
        <v>0.82608695652173914</v>
      </c>
      <c r="D66" s="11">
        <f t="shared" si="5"/>
        <v>0.46569659199331043</v>
      </c>
      <c r="E66" s="29">
        <v>0.95</v>
      </c>
      <c r="F66" s="15"/>
    </row>
    <row r="67" spans="2:7" ht="15.75" x14ac:dyDescent="0.25">
      <c r="B67" s="9" t="s">
        <v>5</v>
      </c>
      <c r="C67" s="10">
        <f>76/120</f>
        <v>0.6333333333333333</v>
      </c>
      <c r="D67" s="11">
        <f t="shared" si="5"/>
        <v>0.1608901234567901</v>
      </c>
      <c r="E67" s="29">
        <v>0.95</v>
      </c>
      <c r="F67" s="15"/>
    </row>
    <row r="68" spans="2:7" ht="15.75" x14ac:dyDescent="0.25">
      <c r="B68" s="9" t="s">
        <v>6</v>
      </c>
      <c r="C68" s="10">
        <f>79/120</f>
        <v>0.65833333333333333</v>
      </c>
      <c r="D68" s="11">
        <f t="shared" si="5"/>
        <v>0.1878379677854938</v>
      </c>
      <c r="E68" s="29">
        <v>0.95</v>
      </c>
      <c r="F68" s="15"/>
    </row>
    <row r="69" spans="2:7" ht="15.75" x14ac:dyDescent="0.25">
      <c r="B69" s="9" t="s">
        <v>7</v>
      </c>
      <c r="C69" s="10">
        <f>73/120</f>
        <v>0.60833333333333328</v>
      </c>
      <c r="D69" s="11">
        <f t="shared" si="5"/>
        <v>0.13695139371141971</v>
      </c>
      <c r="E69" s="29">
        <v>0.95</v>
      </c>
      <c r="F69" s="15"/>
    </row>
    <row r="70" spans="2:7" ht="20.25" x14ac:dyDescent="0.3">
      <c r="B70" s="9" t="s">
        <v>8</v>
      </c>
      <c r="C70" s="10">
        <f>61/120</f>
        <v>0.5083333333333333</v>
      </c>
      <c r="D70" s="11">
        <f t="shared" si="5"/>
        <v>6.6771995563271597E-2</v>
      </c>
      <c r="E70" s="29">
        <v>0.97499999999999998</v>
      </c>
      <c r="F70" s="23">
        <f>PRODUCT(D63:D70)*(PRODUCT(E63:E70)^4)</f>
        <v>2.1903040455363028E-5</v>
      </c>
    </row>
    <row r="71" spans="2:7" x14ac:dyDescent="0.25">
      <c r="B71" s="2"/>
      <c r="C71" s="2"/>
      <c r="F71" s="19"/>
    </row>
    <row r="72" spans="2:7" ht="15.75" x14ac:dyDescent="0.25">
      <c r="B72" s="2"/>
      <c r="C72" s="1" t="s">
        <v>16</v>
      </c>
      <c r="D72" s="1" t="s">
        <v>21</v>
      </c>
      <c r="E72" s="1"/>
      <c r="F72" s="36" t="s">
        <v>20</v>
      </c>
    </row>
    <row r="73" spans="2:7" ht="17.25" x14ac:dyDescent="0.25">
      <c r="B73" s="3" t="s">
        <v>9</v>
      </c>
      <c r="C73" s="3"/>
      <c r="F73" s="19"/>
    </row>
    <row r="74" spans="2:7" ht="15.75" x14ac:dyDescent="0.25">
      <c r="B74" s="3" t="s">
        <v>10</v>
      </c>
      <c r="C74" s="13">
        <f>104/120</f>
        <v>0.8666666666666667</v>
      </c>
      <c r="D74" s="5">
        <f>C74^4</f>
        <v>0.56416790123456795</v>
      </c>
      <c r="E74" s="29">
        <f>0.975</f>
        <v>0.97499999999999998</v>
      </c>
      <c r="F74" s="19"/>
    </row>
    <row r="75" spans="2:7" ht="15.75" x14ac:dyDescent="0.25">
      <c r="B75" s="3" t="s">
        <v>11</v>
      </c>
      <c r="C75" s="13">
        <f>77/113</f>
        <v>0.68141592920353977</v>
      </c>
      <c r="D75" s="5">
        <f t="shared" ref="D75:D77" si="6">C75^4</f>
        <v>0.21560018380180954</v>
      </c>
      <c r="E75" s="29">
        <v>0.92500000000000004</v>
      </c>
      <c r="F75" s="19"/>
    </row>
    <row r="76" spans="2:7" ht="15.75" x14ac:dyDescent="0.25">
      <c r="B76" s="3" t="s">
        <v>12</v>
      </c>
      <c r="C76" s="13">
        <f>61/102</f>
        <v>0.59803921568627449</v>
      </c>
      <c r="D76" s="5">
        <f t="shared" si="6"/>
        <v>0.12791416877340378</v>
      </c>
      <c r="E76" s="29">
        <v>0.85</v>
      </c>
      <c r="F76" s="19"/>
    </row>
    <row r="77" spans="2:7" ht="15.75" x14ac:dyDescent="0.25">
      <c r="B77" s="3" t="s">
        <v>29</v>
      </c>
      <c r="C77" s="13">
        <f>64/105</f>
        <v>0.60952380952380958</v>
      </c>
      <c r="D77" s="5">
        <f t="shared" si="6"/>
        <v>0.13802657123317963</v>
      </c>
      <c r="E77" s="29">
        <v>0.8</v>
      </c>
      <c r="F77" s="19"/>
    </row>
    <row r="78" spans="2:7" x14ac:dyDescent="0.25">
      <c r="B78" s="3" t="s">
        <v>13</v>
      </c>
      <c r="C78" s="13">
        <f>39/76</f>
        <v>0.51315789473684215</v>
      </c>
      <c r="D78" s="5"/>
      <c r="F78" s="19"/>
      <c r="G78" t="s">
        <v>22</v>
      </c>
    </row>
    <row r="79" spans="2:7" x14ac:dyDescent="0.25">
      <c r="B79" s="3" t="s">
        <v>14</v>
      </c>
      <c r="C79" s="13">
        <f>40/76</f>
        <v>0.52631578947368418</v>
      </c>
      <c r="D79" s="5"/>
      <c r="F79" s="19"/>
      <c r="G79" t="s">
        <v>22</v>
      </c>
    </row>
    <row r="80" spans="2:7" x14ac:dyDescent="0.25">
      <c r="B80" s="3" t="s">
        <v>18</v>
      </c>
      <c r="C80" s="13">
        <v>0.5</v>
      </c>
      <c r="D80" s="5"/>
      <c r="F80" s="19"/>
      <c r="G80" t="s">
        <v>22</v>
      </c>
    </row>
    <row r="81" spans="2:7" ht="20.25" x14ac:dyDescent="0.3">
      <c r="B81" s="3" t="s">
        <v>19</v>
      </c>
      <c r="C81" s="13">
        <v>0.5</v>
      </c>
      <c r="D81" s="5"/>
      <c r="F81" s="16">
        <f>PRODUCT(D74:D77)*(PRODUCT(E74:E77)^4)</f>
        <v>3.0378050307768251E-4</v>
      </c>
      <c r="G81" t="s">
        <v>22</v>
      </c>
    </row>
    <row r="82" spans="2:7" x14ac:dyDescent="0.25">
      <c r="B82" s="3"/>
      <c r="C82" s="3"/>
      <c r="F82" s="19"/>
    </row>
    <row r="83" spans="2:7" ht="15.75" x14ac:dyDescent="0.25">
      <c r="B83" s="2"/>
      <c r="C83" s="1" t="s">
        <v>16</v>
      </c>
      <c r="D83" s="1" t="s">
        <v>21</v>
      </c>
      <c r="E83" s="1"/>
      <c r="F83" s="36" t="s">
        <v>30</v>
      </c>
    </row>
    <row r="84" spans="2:7" x14ac:dyDescent="0.25">
      <c r="B84" s="3" t="s">
        <v>23</v>
      </c>
      <c r="C84" s="3"/>
      <c r="F84" s="19"/>
    </row>
    <row r="85" spans="2:7" ht="15.75" x14ac:dyDescent="0.25">
      <c r="B85" s="3" t="s">
        <v>24</v>
      </c>
      <c r="C85" s="13">
        <f>0.5</f>
        <v>0.5</v>
      </c>
      <c r="D85" s="5">
        <f>C85^4</f>
        <v>6.25E-2</v>
      </c>
      <c r="E85" s="29">
        <v>0.97499999999999998</v>
      </c>
      <c r="F85" s="19"/>
    </row>
    <row r="86" spans="2:7" ht="15.75" x14ac:dyDescent="0.25">
      <c r="B86" s="3" t="s">
        <v>25</v>
      </c>
      <c r="C86" s="13">
        <f t="shared" ref="C86:C88" si="7">0.5</f>
        <v>0.5</v>
      </c>
      <c r="D86" s="5">
        <f t="shared" ref="D86" si="8">C86^4</f>
        <v>6.25E-2</v>
      </c>
      <c r="E86" s="29">
        <v>0.95</v>
      </c>
      <c r="F86" s="19"/>
    </row>
    <row r="87" spans="2:7" x14ac:dyDescent="0.25">
      <c r="B87" s="3" t="s">
        <v>26</v>
      </c>
      <c r="C87" s="13">
        <f t="shared" si="7"/>
        <v>0.5</v>
      </c>
      <c r="D87" s="5"/>
      <c r="F87" s="19"/>
      <c r="G87" t="s">
        <v>27</v>
      </c>
    </row>
    <row r="88" spans="2:7" ht="20.25" x14ac:dyDescent="0.3">
      <c r="B88" s="3" t="s">
        <v>28</v>
      </c>
      <c r="C88" s="13">
        <f t="shared" si="7"/>
        <v>0.5</v>
      </c>
      <c r="D88" s="5"/>
      <c r="F88" s="16">
        <f>PRODUCT(D85:D86)*(PRODUCT(E85:E86)^4)</f>
        <v>2.8752321678256979E-3</v>
      </c>
      <c r="G88" t="s">
        <v>27</v>
      </c>
    </row>
    <row r="89" spans="2:7" x14ac:dyDescent="0.25">
      <c r="B89" s="3"/>
      <c r="C89" s="13"/>
      <c r="D89" s="5"/>
      <c r="F89" s="19"/>
    </row>
    <row r="90" spans="2:7" ht="15.75" x14ac:dyDescent="0.25">
      <c r="B90" s="2"/>
      <c r="C90" s="1" t="s">
        <v>16</v>
      </c>
      <c r="D90" s="1" t="s">
        <v>21</v>
      </c>
      <c r="E90" s="1"/>
      <c r="F90" s="36" t="s">
        <v>36</v>
      </c>
    </row>
    <row r="91" spans="2:7" x14ac:dyDescent="0.25">
      <c r="B91" s="3" t="s">
        <v>31</v>
      </c>
      <c r="C91" s="3"/>
      <c r="F91" s="19"/>
    </row>
    <row r="92" spans="2:7" ht="15.75" x14ac:dyDescent="0.25">
      <c r="B92" s="3" t="s">
        <v>24</v>
      </c>
      <c r="C92" s="13">
        <f>0.5</f>
        <v>0.5</v>
      </c>
      <c r="D92" s="5">
        <f>C92^4</f>
        <v>6.25E-2</v>
      </c>
      <c r="E92" s="29">
        <v>0.97499999999999998</v>
      </c>
      <c r="F92" s="19"/>
    </row>
    <row r="93" spans="2:7" ht="20.25" x14ac:dyDescent="0.3">
      <c r="B93" s="3" t="s">
        <v>25</v>
      </c>
      <c r="C93" s="13">
        <f t="shared" ref="C93" si="9">0.5</f>
        <v>0.5</v>
      </c>
      <c r="D93" s="5"/>
      <c r="F93" s="16">
        <f>PRODUCT(D92)*E92^4</f>
        <v>5.6480493164062492E-2</v>
      </c>
      <c r="G93" t="s">
        <v>32</v>
      </c>
    </row>
    <row r="94" spans="2:7" ht="20.25" x14ac:dyDescent="0.3">
      <c r="B94" s="3"/>
      <c r="C94" s="13"/>
      <c r="D94" s="5"/>
      <c r="F94" s="16"/>
    </row>
    <row r="95" spans="2:7" ht="15.75" x14ac:dyDescent="0.25">
      <c r="B95" s="2"/>
      <c r="C95" s="1" t="s">
        <v>16</v>
      </c>
      <c r="D95" s="1" t="s">
        <v>21</v>
      </c>
      <c r="E95" s="1"/>
      <c r="F95" s="36" t="s">
        <v>35</v>
      </c>
    </row>
    <row r="96" spans="2:7" x14ac:dyDescent="0.25">
      <c r="B96" s="3" t="s">
        <v>33</v>
      </c>
      <c r="C96" s="3"/>
      <c r="F96" s="19"/>
    </row>
    <row r="97" spans="2:6" ht="20.25" x14ac:dyDescent="0.3">
      <c r="B97" s="3" t="s">
        <v>24</v>
      </c>
      <c r="C97" s="13">
        <f>0.5</f>
        <v>0.5</v>
      </c>
      <c r="D97" s="5">
        <f>C97^2</f>
        <v>0.25</v>
      </c>
      <c r="E97" s="29">
        <v>0.97499999999999998</v>
      </c>
      <c r="F97" s="16">
        <f>PRODUCT(D97)*E97^2</f>
        <v>0.23765624999999999</v>
      </c>
    </row>
    <row r="98" spans="2:6" ht="20.25" x14ac:dyDescent="0.3">
      <c r="B98" s="3"/>
      <c r="C98" s="13"/>
      <c r="D98" s="5"/>
      <c r="F98" s="16"/>
    </row>
    <row r="99" spans="2:6" ht="15.75" x14ac:dyDescent="0.25">
      <c r="B99" s="2"/>
      <c r="C99" s="1" t="s">
        <v>16</v>
      </c>
      <c r="D99" s="1" t="s">
        <v>21</v>
      </c>
      <c r="E99" s="1"/>
      <c r="F99" s="36" t="s">
        <v>34</v>
      </c>
    </row>
    <row r="100" spans="2:6" x14ac:dyDescent="0.25">
      <c r="B100" s="3" t="s">
        <v>37</v>
      </c>
      <c r="C100" s="3"/>
      <c r="F100" s="19"/>
    </row>
    <row r="101" spans="2:6" ht="20.25" x14ac:dyDescent="0.3">
      <c r="B101" s="3" t="s">
        <v>24</v>
      </c>
      <c r="C101" s="13">
        <f>0.5</f>
        <v>0.5</v>
      </c>
      <c r="D101" s="5">
        <f>C101^1</f>
        <v>0.5</v>
      </c>
      <c r="E101" s="29">
        <v>0.97499999999999998</v>
      </c>
      <c r="F101" s="16">
        <f>PRODUCT(D101)*E101</f>
        <v>0.48749999999999999</v>
      </c>
    </row>
    <row r="102" spans="2:6" x14ac:dyDescent="0.25">
      <c r="F102" s="18"/>
    </row>
    <row r="103" spans="2:6" ht="30" x14ac:dyDescent="0.3">
      <c r="B103" s="3" t="s">
        <v>38</v>
      </c>
      <c r="F103" s="25">
        <f>PRODUCT(F70:F101)</f>
        <v>1.25187094870305E-13</v>
      </c>
    </row>
    <row r="104" spans="2:6" x14ac:dyDescent="0.25">
      <c r="F104" s="18"/>
    </row>
    <row r="105" spans="2:6" ht="20.25" x14ac:dyDescent="0.3">
      <c r="B105" s="3" t="s">
        <v>39</v>
      </c>
      <c r="F105" s="20">
        <f>1/F103</f>
        <v>7988043823814.3428</v>
      </c>
    </row>
    <row r="106" spans="2:6" ht="20.25" x14ac:dyDescent="0.3">
      <c r="F106" s="21" t="s">
        <v>40</v>
      </c>
    </row>
    <row r="107" spans="2:6" x14ac:dyDescent="0.25">
      <c r="F107" s="18"/>
    </row>
    <row r="108" spans="2:6" x14ac:dyDescent="0.25">
      <c r="F108" s="18"/>
    </row>
    <row r="109" spans="2:6" x14ac:dyDescent="0.25">
      <c r="F109" s="18"/>
    </row>
    <row r="110" spans="2:6" x14ac:dyDescent="0.25">
      <c r="F110" s="18"/>
    </row>
    <row r="111" spans="2:6" ht="21" x14ac:dyDescent="0.35">
      <c r="B111" s="4" t="s">
        <v>43</v>
      </c>
      <c r="C111" s="4"/>
      <c r="F111" s="18"/>
    </row>
    <row r="112" spans="2:6" x14ac:dyDescent="0.25">
      <c r="F112" s="18"/>
    </row>
    <row r="113" spans="2:7" ht="15.75" x14ac:dyDescent="0.25">
      <c r="B113" s="9" t="s">
        <v>0</v>
      </c>
      <c r="C113" s="9" t="s">
        <v>16</v>
      </c>
      <c r="D113" s="9" t="s">
        <v>21</v>
      </c>
      <c r="E113" s="9"/>
      <c r="F113" s="36" t="s">
        <v>17</v>
      </c>
      <c r="G113" s="1"/>
    </row>
    <row r="114" spans="2:7" ht="15.75" x14ac:dyDescent="0.25">
      <c r="B114" s="9" t="s">
        <v>1</v>
      </c>
      <c r="C114" s="10">
        <f>1</f>
        <v>1</v>
      </c>
      <c r="D114" s="11">
        <f>C114^4</f>
        <v>1</v>
      </c>
      <c r="E114" s="12"/>
      <c r="F114" s="15"/>
    </row>
    <row r="115" spans="2:7" ht="15.75" x14ac:dyDescent="0.25">
      <c r="B115" s="9" t="s">
        <v>2</v>
      </c>
      <c r="C115" s="10">
        <f t="shared" ref="C115:C121" si="10">0.5</f>
        <v>0.5</v>
      </c>
      <c r="D115" s="11">
        <f t="shared" ref="D115:D121" si="11">C115^4</f>
        <v>6.25E-2</v>
      </c>
      <c r="E115" s="12"/>
      <c r="F115" s="15"/>
    </row>
    <row r="116" spans="2:7" ht="15.75" x14ac:dyDescent="0.25">
      <c r="B116" s="9" t="s">
        <v>3</v>
      </c>
      <c r="C116" s="10">
        <f t="shared" si="10"/>
        <v>0.5</v>
      </c>
      <c r="D116" s="11">
        <f t="shared" si="11"/>
        <v>6.25E-2</v>
      </c>
      <c r="E116" s="12"/>
      <c r="F116" s="15"/>
    </row>
    <row r="117" spans="2:7" ht="15.75" x14ac:dyDescent="0.25">
      <c r="B117" s="9" t="s">
        <v>4</v>
      </c>
      <c r="C117" s="10">
        <f t="shared" si="10"/>
        <v>0.5</v>
      </c>
      <c r="D117" s="11">
        <f>C117^4</f>
        <v>6.25E-2</v>
      </c>
      <c r="E117" s="12"/>
      <c r="F117" s="15"/>
    </row>
    <row r="118" spans="2:7" ht="15.75" x14ac:dyDescent="0.25">
      <c r="B118" s="9" t="s">
        <v>5</v>
      </c>
      <c r="C118" s="10">
        <f t="shared" si="10"/>
        <v>0.5</v>
      </c>
      <c r="D118" s="11">
        <f t="shared" si="11"/>
        <v>6.25E-2</v>
      </c>
      <c r="E118" s="12"/>
      <c r="F118" s="15"/>
    </row>
    <row r="119" spans="2:7" ht="15.75" x14ac:dyDescent="0.25">
      <c r="B119" s="9" t="s">
        <v>6</v>
      </c>
      <c r="C119" s="10">
        <f t="shared" si="10"/>
        <v>0.5</v>
      </c>
      <c r="D119" s="11">
        <f t="shared" si="11"/>
        <v>6.25E-2</v>
      </c>
      <c r="E119" s="12"/>
      <c r="F119" s="15"/>
    </row>
    <row r="120" spans="2:7" ht="15.75" x14ac:dyDescent="0.25">
      <c r="B120" s="9" t="s">
        <v>7</v>
      </c>
      <c r="C120" s="10">
        <f t="shared" si="10"/>
        <v>0.5</v>
      </c>
      <c r="D120" s="11">
        <f t="shared" si="11"/>
        <v>6.25E-2</v>
      </c>
      <c r="E120" s="12"/>
      <c r="F120" s="15"/>
    </row>
    <row r="121" spans="2:7" ht="20.25" x14ac:dyDescent="0.3">
      <c r="B121" s="9" t="s">
        <v>8</v>
      </c>
      <c r="C121" s="10">
        <f t="shared" si="10"/>
        <v>0.5</v>
      </c>
      <c r="D121" s="11">
        <f t="shared" si="11"/>
        <v>6.25E-2</v>
      </c>
      <c r="E121" s="12"/>
      <c r="F121" s="24">
        <f>PRODUCT(D114:D121)</f>
        <v>3.7252902984619141E-9</v>
      </c>
    </row>
    <row r="122" spans="2:7" x14ac:dyDescent="0.25">
      <c r="B122" s="31"/>
      <c r="C122" s="31"/>
      <c r="D122" s="18"/>
      <c r="E122" s="18"/>
      <c r="F122" s="19"/>
    </row>
    <row r="123" spans="2:7" ht="15.75" x14ac:dyDescent="0.25">
      <c r="B123" s="31"/>
      <c r="C123" s="9" t="s">
        <v>16</v>
      </c>
      <c r="D123" s="9" t="s">
        <v>21</v>
      </c>
      <c r="E123" s="9"/>
      <c r="F123" s="36" t="s">
        <v>20</v>
      </c>
    </row>
    <row r="124" spans="2:7" ht="17.25" x14ac:dyDescent="0.25">
      <c r="B124" s="32" t="s">
        <v>48</v>
      </c>
      <c r="C124" s="32"/>
      <c r="D124" s="18"/>
      <c r="E124" s="18"/>
      <c r="F124" s="19"/>
    </row>
    <row r="125" spans="2:7" x14ac:dyDescent="0.25">
      <c r="B125" s="32" t="s">
        <v>10</v>
      </c>
      <c r="C125" s="33">
        <v>0.5</v>
      </c>
      <c r="D125" s="34">
        <f>C125^4</f>
        <v>6.25E-2</v>
      </c>
      <c r="E125" s="18"/>
      <c r="F125" s="19"/>
    </row>
    <row r="126" spans="2:7" x14ac:dyDescent="0.25">
      <c r="B126" s="32" t="s">
        <v>11</v>
      </c>
      <c r="C126" s="33">
        <v>0.5</v>
      </c>
      <c r="D126" s="34">
        <f t="shared" ref="D126:D128" si="12">C126^4</f>
        <v>6.25E-2</v>
      </c>
      <c r="E126" s="18"/>
      <c r="F126" s="19"/>
    </row>
    <row r="127" spans="2:7" x14ac:dyDescent="0.25">
      <c r="B127" s="32" t="s">
        <v>12</v>
      </c>
      <c r="C127" s="33">
        <v>0.5</v>
      </c>
      <c r="D127" s="34">
        <f t="shared" si="12"/>
        <v>6.25E-2</v>
      </c>
      <c r="E127" s="18"/>
      <c r="F127" s="19"/>
    </row>
    <row r="128" spans="2:7" x14ac:dyDescent="0.25">
      <c r="B128" s="32" t="s">
        <v>29</v>
      </c>
      <c r="C128" s="33">
        <v>0.5</v>
      </c>
      <c r="D128" s="34">
        <f t="shared" si="12"/>
        <v>6.25E-2</v>
      </c>
      <c r="E128" s="18"/>
      <c r="F128" s="19"/>
    </row>
    <row r="129" spans="2:7" x14ac:dyDescent="0.25">
      <c r="B129" s="32" t="s">
        <v>13</v>
      </c>
      <c r="C129" s="33">
        <v>0.5</v>
      </c>
      <c r="D129" s="34"/>
      <c r="E129" s="18"/>
      <c r="F129" s="19"/>
      <c r="G129" t="s">
        <v>22</v>
      </c>
    </row>
    <row r="130" spans="2:7" x14ac:dyDescent="0.25">
      <c r="B130" s="32" t="s">
        <v>14</v>
      </c>
      <c r="C130" s="33">
        <v>0.5</v>
      </c>
      <c r="D130" s="34"/>
      <c r="E130" s="18"/>
      <c r="F130" s="19"/>
      <c r="G130" t="s">
        <v>22</v>
      </c>
    </row>
    <row r="131" spans="2:7" x14ac:dyDescent="0.25">
      <c r="B131" s="32" t="s">
        <v>18</v>
      </c>
      <c r="C131" s="33">
        <v>0.5</v>
      </c>
      <c r="D131" s="34"/>
      <c r="E131" s="18"/>
      <c r="F131" s="19"/>
      <c r="G131" t="s">
        <v>22</v>
      </c>
    </row>
    <row r="132" spans="2:7" ht="20.25" x14ac:dyDescent="0.3">
      <c r="B132" s="32" t="s">
        <v>19</v>
      </c>
      <c r="C132" s="33">
        <v>0.5</v>
      </c>
      <c r="D132" s="34"/>
      <c r="E132" s="18"/>
      <c r="F132" s="16">
        <f>PRODUCT(D125:D128)</f>
        <v>1.52587890625E-5</v>
      </c>
      <c r="G132" t="s">
        <v>22</v>
      </c>
    </row>
    <row r="133" spans="2:7" x14ac:dyDescent="0.25">
      <c r="B133" s="32"/>
      <c r="C133" s="32"/>
      <c r="D133" s="18"/>
      <c r="E133" s="18"/>
      <c r="F133" s="19"/>
    </row>
    <row r="134" spans="2:7" ht="15.75" x14ac:dyDescent="0.25">
      <c r="B134" s="31"/>
      <c r="C134" s="9" t="s">
        <v>16</v>
      </c>
      <c r="D134" s="9" t="s">
        <v>21</v>
      </c>
      <c r="E134" s="9"/>
      <c r="F134" s="36" t="s">
        <v>30</v>
      </c>
    </row>
    <row r="135" spans="2:7" x14ac:dyDescent="0.25">
      <c r="B135" s="32" t="s">
        <v>23</v>
      </c>
      <c r="C135" s="32"/>
      <c r="D135" s="18"/>
      <c r="E135" s="18"/>
      <c r="F135" s="19"/>
    </row>
    <row r="136" spans="2:7" x14ac:dyDescent="0.25">
      <c r="B136" s="32" t="s">
        <v>24</v>
      </c>
      <c r="C136" s="33">
        <f>0.5</f>
        <v>0.5</v>
      </c>
      <c r="D136" s="34">
        <f>C136^4</f>
        <v>6.25E-2</v>
      </c>
      <c r="E136" s="18"/>
      <c r="F136" s="19"/>
    </row>
    <row r="137" spans="2:7" x14ac:dyDescent="0.25">
      <c r="B137" s="32" t="s">
        <v>25</v>
      </c>
      <c r="C137" s="33">
        <f t="shared" ref="C137:C139" si="13">0.5</f>
        <v>0.5</v>
      </c>
      <c r="D137" s="34">
        <f t="shared" ref="D137" si="14">C137^4</f>
        <v>6.25E-2</v>
      </c>
      <c r="E137" s="18"/>
      <c r="F137" s="19"/>
    </row>
    <row r="138" spans="2:7" x14ac:dyDescent="0.25">
      <c r="B138" s="32" t="s">
        <v>26</v>
      </c>
      <c r="C138" s="33">
        <f t="shared" si="13"/>
        <v>0.5</v>
      </c>
      <c r="D138" s="34"/>
      <c r="E138" s="18"/>
      <c r="F138" s="19"/>
      <c r="G138" t="s">
        <v>27</v>
      </c>
    </row>
    <row r="139" spans="2:7" ht="20.25" x14ac:dyDescent="0.3">
      <c r="B139" s="32" t="s">
        <v>28</v>
      </c>
      <c r="C139" s="33">
        <f t="shared" si="13"/>
        <v>0.5</v>
      </c>
      <c r="D139" s="34"/>
      <c r="E139" s="18"/>
      <c r="F139" s="16">
        <f>PRODUCT(D136:D137)</f>
        <v>3.90625E-3</v>
      </c>
      <c r="G139" t="s">
        <v>27</v>
      </c>
    </row>
    <row r="140" spans="2:7" x14ac:dyDescent="0.25">
      <c r="B140" s="32"/>
      <c r="C140" s="33"/>
      <c r="D140" s="34"/>
      <c r="E140" s="18"/>
      <c r="F140" s="19"/>
    </row>
    <row r="141" spans="2:7" ht="15.75" x14ac:dyDescent="0.25">
      <c r="B141" s="31"/>
      <c r="C141" s="9" t="s">
        <v>16</v>
      </c>
      <c r="D141" s="9" t="s">
        <v>21</v>
      </c>
      <c r="E141" s="9"/>
      <c r="F141" s="36" t="s">
        <v>36</v>
      </c>
    </row>
    <row r="142" spans="2:7" x14ac:dyDescent="0.25">
      <c r="B142" s="32" t="s">
        <v>31</v>
      </c>
      <c r="C142" s="32"/>
      <c r="D142" s="18"/>
      <c r="E142" s="18"/>
      <c r="F142" s="19"/>
    </row>
    <row r="143" spans="2:7" x14ac:dyDescent="0.25">
      <c r="B143" s="32" t="s">
        <v>24</v>
      </c>
      <c r="C143" s="33">
        <f>0.5</f>
        <v>0.5</v>
      </c>
      <c r="D143" s="34">
        <f>C143^4</f>
        <v>6.25E-2</v>
      </c>
      <c r="E143" s="18"/>
      <c r="F143" s="19"/>
    </row>
    <row r="144" spans="2:7" ht="20.25" x14ac:dyDescent="0.3">
      <c r="B144" s="32" t="s">
        <v>25</v>
      </c>
      <c r="C144" s="33">
        <f t="shared" ref="C144" si="15">0.5</f>
        <v>0.5</v>
      </c>
      <c r="D144" s="34"/>
      <c r="E144" s="18"/>
      <c r="F144" s="16">
        <f>PRODUCT(D143)</f>
        <v>6.25E-2</v>
      </c>
      <c r="G144" t="s">
        <v>32</v>
      </c>
    </row>
    <row r="145" spans="2:6" ht="20.25" x14ac:dyDescent="0.3">
      <c r="B145" s="32"/>
      <c r="C145" s="33"/>
      <c r="D145" s="34"/>
      <c r="E145" s="18"/>
      <c r="F145" s="16"/>
    </row>
    <row r="146" spans="2:6" ht="15.75" x14ac:dyDescent="0.25">
      <c r="B146" s="31"/>
      <c r="C146" s="9" t="s">
        <v>16</v>
      </c>
      <c r="D146" s="9" t="s">
        <v>21</v>
      </c>
      <c r="E146" s="9"/>
      <c r="F146" s="36" t="s">
        <v>35</v>
      </c>
    </row>
    <row r="147" spans="2:6" x14ac:dyDescent="0.25">
      <c r="B147" s="32" t="s">
        <v>33</v>
      </c>
      <c r="C147" s="32"/>
      <c r="D147" s="18"/>
      <c r="E147" s="18"/>
      <c r="F147" s="19"/>
    </row>
    <row r="148" spans="2:6" ht="20.25" x14ac:dyDescent="0.3">
      <c r="B148" s="32" t="s">
        <v>24</v>
      </c>
      <c r="C148" s="33">
        <f>0.5</f>
        <v>0.5</v>
      </c>
      <c r="D148" s="34">
        <f>C148^2</f>
        <v>0.25</v>
      </c>
      <c r="E148" s="18"/>
      <c r="F148" s="16">
        <f>PRODUCT(D148)</f>
        <v>0.25</v>
      </c>
    </row>
    <row r="149" spans="2:6" ht="20.25" x14ac:dyDescent="0.3">
      <c r="B149" s="32"/>
      <c r="C149" s="33"/>
      <c r="D149" s="34"/>
      <c r="E149" s="18"/>
      <c r="F149" s="16"/>
    </row>
    <row r="150" spans="2:6" ht="15.75" x14ac:dyDescent="0.25">
      <c r="B150" s="31"/>
      <c r="C150" s="9" t="s">
        <v>16</v>
      </c>
      <c r="D150" s="9" t="s">
        <v>21</v>
      </c>
      <c r="E150" s="9"/>
      <c r="F150" s="36" t="s">
        <v>34</v>
      </c>
    </row>
    <row r="151" spans="2:6" x14ac:dyDescent="0.25">
      <c r="B151" s="32" t="s">
        <v>37</v>
      </c>
      <c r="C151" s="32"/>
      <c r="D151" s="18"/>
      <c r="E151" s="18"/>
      <c r="F151" s="19"/>
    </row>
    <row r="152" spans="2:6" ht="20.25" x14ac:dyDescent="0.3">
      <c r="B152" s="32" t="s">
        <v>24</v>
      </c>
      <c r="C152" s="33">
        <f>0.5</f>
        <v>0.5</v>
      </c>
      <c r="D152" s="34">
        <f>C152^1</f>
        <v>0.5</v>
      </c>
      <c r="E152" s="18"/>
      <c r="F152" s="16">
        <f>PRODUCT(D152)</f>
        <v>0.5</v>
      </c>
    </row>
    <row r="153" spans="2:6" x14ac:dyDescent="0.25">
      <c r="B153" s="18"/>
      <c r="C153" s="18"/>
      <c r="D153" s="18"/>
      <c r="E153" s="18"/>
      <c r="F153" s="18"/>
    </row>
    <row r="154" spans="2:6" ht="30" x14ac:dyDescent="0.3">
      <c r="B154" s="32" t="s">
        <v>38</v>
      </c>
      <c r="C154" s="18"/>
      <c r="D154" s="18"/>
      <c r="E154" s="18"/>
      <c r="F154" s="26">
        <f>PRODUCT(F121:F152)</f>
        <v>1.7347234759768071E-18</v>
      </c>
    </row>
    <row r="155" spans="2:6" x14ac:dyDescent="0.25">
      <c r="B155" s="18"/>
      <c r="C155" s="18"/>
      <c r="D155" s="18"/>
      <c r="E155" s="18"/>
      <c r="F155" s="18"/>
    </row>
    <row r="156" spans="2:6" ht="20.25" x14ac:dyDescent="0.3">
      <c r="B156" s="32" t="s">
        <v>39</v>
      </c>
      <c r="C156" s="18"/>
      <c r="D156" s="18"/>
      <c r="E156" s="18"/>
      <c r="F156" s="20">
        <f>1/F154</f>
        <v>5.7646075230342349E+17</v>
      </c>
    </row>
    <row r="157" spans="2:6" ht="20.25" x14ac:dyDescent="0.3">
      <c r="B157" s="18"/>
      <c r="C157" s="18"/>
      <c r="D157" s="18"/>
      <c r="E157" s="18"/>
      <c r="F157" s="21" t="s">
        <v>40</v>
      </c>
    </row>
    <row r="158" spans="2:6" x14ac:dyDescent="0.25">
      <c r="B158" s="18"/>
      <c r="C158" s="18"/>
      <c r="D158" s="18"/>
      <c r="E158" s="18"/>
      <c r="F158" s="18"/>
    </row>
    <row r="159" spans="2:6" ht="20.25" x14ac:dyDescent="0.3">
      <c r="B159" s="18"/>
      <c r="C159" s="18"/>
      <c r="D159" s="27" t="s">
        <v>51</v>
      </c>
      <c r="E159" s="28" t="s">
        <v>44</v>
      </c>
      <c r="F159" s="26">
        <f>0.5^59</f>
        <v>1.7347234759768071E-18</v>
      </c>
    </row>
    <row r="160" spans="2:6" x14ac:dyDescent="0.25">
      <c r="F160" s="18"/>
    </row>
    <row r="161" spans="2:7" x14ac:dyDescent="0.25">
      <c r="F161" s="18"/>
    </row>
    <row r="162" spans="2:7" ht="21" x14ac:dyDescent="0.35">
      <c r="B162" s="4" t="s">
        <v>52</v>
      </c>
      <c r="C162" s="4"/>
      <c r="F162" s="37" t="s">
        <v>54</v>
      </c>
    </row>
    <row r="163" spans="2:7" x14ac:dyDescent="0.25">
      <c r="F163" s="18"/>
    </row>
    <row r="164" spans="2:7" ht="15.75" x14ac:dyDescent="0.25">
      <c r="B164" s="1" t="s">
        <v>0</v>
      </c>
      <c r="C164" s="1" t="s">
        <v>16</v>
      </c>
      <c r="D164" s="1" t="s">
        <v>21</v>
      </c>
      <c r="E164" s="14" t="s">
        <v>46</v>
      </c>
      <c r="F164" s="36" t="s">
        <v>17</v>
      </c>
      <c r="G164" s="1"/>
    </row>
    <row r="165" spans="2:7" ht="15.75" x14ac:dyDescent="0.25">
      <c r="B165" s="9" t="s">
        <v>1</v>
      </c>
      <c r="C165" s="10">
        <f>120/120</f>
        <v>1</v>
      </c>
      <c r="D165" s="11">
        <f>C165^4</f>
        <v>1</v>
      </c>
      <c r="E165" s="29">
        <v>1</v>
      </c>
      <c r="F165" s="15"/>
    </row>
    <row r="166" spans="2:7" ht="15.75" x14ac:dyDescent="0.25">
      <c r="B166" s="9" t="s">
        <v>2</v>
      </c>
      <c r="C166" s="10">
        <f>113/120</f>
        <v>0.94166666666666665</v>
      </c>
      <c r="D166" s="11">
        <f t="shared" ref="D166:D172" si="16">C166^4</f>
        <v>0.78630093074845675</v>
      </c>
      <c r="E166" s="29">
        <v>1</v>
      </c>
      <c r="F166" s="15"/>
    </row>
    <row r="167" spans="2:7" ht="15.75" x14ac:dyDescent="0.25">
      <c r="B167" s="9" t="s">
        <v>3</v>
      </c>
      <c r="C167" s="10">
        <f>102/110</f>
        <v>0.92727272727272725</v>
      </c>
      <c r="D167" s="11">
        <f t="shared" si="16"/>
        <v>0.73931572979987692</v>
      </c>
      <c r="E167" s="29">
        <v>1</v>
      </c>
      <c r="F167" s="15"/>
    </row>
    <row r="168" spans="2:7" ht="15.75" x14ac:dyDescent="0.25">
      <c r="B168" s="9" t="s">
        <v>4</v>
      </c>
      <c r="C168" s="10">
        <f>95/115</f>
        <v>0.82608695652173914</v>
      </c>
      <c r="D168" s="11">
        <f t="shared" si="16"/>
        <v>0.46569659199331043</v>
      </c>
      <c r="E168" s="29">
        <v>1</v>
      </c>
      <c r="F168" s="15"/>
    </row>
    <row r="169" spans="2:7" ht="15.75" x14ac:dyDescent="0.25">
      <c r="B169" s="9" t="s">
        <v>5</v>
      </c>
      <c r="C169" s="10">
        <f>76/120</f>
        <v>0.6333333333333333</v>
      </c>
      <c r="D169" s="11">
        <f t="shared" si="16"/>
        <v>0.1608901234567901</v>
      </c>
      <c r="E169" s="29">
        <v>1</v>
      </c>
      <c r="F169" s="15"/>
    </row>
    <row r="170" spans="2:7" ht="15.75" x14ac:dyDescent="0.25">
      <c r="B170" s="9" t="s">
        <v>6</v>
      </c>
      <c r="C170" s="10">
        <f>79/120</f>
        <v>0.65833333333333333</v>
      </c>
      <c r="D170" s="11">
        <f t="shared" si="16"/>
        <v>0.1878379677854938</v>
      </c>
      <c r="E170" s="29">
        <v>1</v>
      </c>
      <c r="F170" s="15"/>
    </row>
    <row r="171" spans="2:7" ht="15.75" x14ac:dyDescent="0.25">
      <c r="B171" s="9" t="s">
        <v>7</v>
      </c>
      <c r="C171" s="10">
        <f>73/120</f>
        <v>0.60833333333333328</v>
      </c>
      <c r="D171" s="11">
        <f t="shared" si="16"/>
        <v>0.13695139371141971</v>
      </c>
      <c r="E171" s="29">
        <v>1</v>
      </c>
      <c r="F171" s="15"/>
    </row>
    <row r="172" spans="2:7" ht="20.25" x14ac:dyDescent="0.3">
      <c r="B172" s="9" t="s">
        <v>8</v>
      </c>
      <c r="C172" s="10">
        <f>61/120</f>
        <v>0.5083333333333333</v>
      </c>
      <c r="D172" s="11">
        <f t="shared" si="16"/>
        <v>6.6771995563271597E-2</v>
      </c>
      <c r="E172" s="29">
        <v>1</v>
      </c>
      <c r="F172" s="23">
        <f>PRODUCT(D165:D172)*(PRODUCT(E165:E172)^4)</f>
        <v>7.481615311408693E-5</v>
      </c>
    </row>
    <row r="173" spans="2:7" x14ac:dyDescent="0.25">
      <c r="B173" s="2"/>
      <c r="C173" s="2"/>
      <c r="F173" s="19"/>
    </row>
    <row r="174" spans="2:7" ht="15.75" x14ac:dyDescent="0.25">
      <c r="B174" s="2"/>
      <c r="C174" s="1" t="s">
        <v>16</v>
      </c>
      <c r="D174" s="1" t="s">
        <v>21</v>
      </c>
      <c r="E174" s="1"/>
      <c r="F174" s="36" t="s">
        <v>20</v>
      </c>
    </row>
    <row r="175" spans="2:7" ht="17.25" x14ac:dyDescent="0.25">
      <c r="B175" s="3" t="s">
        <v>9</v>
      </c>
      <c r="C175" s="3"/>
      <c r="F175" s="19"/>
    </row>
    <row r="176" spans="2:7" ht="15.75" x14ac:dyDescent="0.25">
      <c r="B176" s="3" t="s">
        <v>10</v>
      </c>
      <c r="C176" s="13">
        <f>104/120</f>
        <v>0.8666666666666667</v>
      </c>
      <c r="D176" s="5">
        <f>C176^4</f>
        <v>0.56416790123456795</v>
      </c>
      <c r="E176" s="29">
        <v>1</v>
      </c>
      <c r="F176" s="19"/>
    </row>
    <row r="177" spans="2:7" ht="15.75" x14ac:dyDescent="0.25">
      <c r="B177" s="3" t="s">
        <v>11</v>
      </c>
      <c r="C177" s="13">
        <f>77/113</f>
        <v>0.68141592920353977</v>
      </c>
      <c r="D177" s="5">
        <f t="shared" ref="D177:D179" si="17">C177^4</f>
        <v>0.21560018380180954</v>
      </c>
      <c r="E177" s="29">
        <v>1</v>
      </c>
      <c r="F177" s="19"/>
    </row>
    <row r="178" spans="2:7" ht="15.75" x14ac:dyDescent="0.25">
      <c r="B178" s="3" t="s">
        <v>12</v>
      </c>
      <c r="C178" s="13">
        <f>61/102</f>
        <v>0.59803921568627449</v>
      </c>
      <c r="D178" s="5">
        <f t="shared" si="17"/>
        <v>0.12791416877340378</v>
      </c>
      <c r="E178" s="29">
        <v>1</v>
      </c>
      <c r="F178" s="19"/>
    </row>
    <row r="179" spans="2:7" ht="15.75" x14ac:dyDescent="0.25">
      <c r="B179" s="3" t="s">
        <v>29</v>
      </c>
      <c r="C179" s="13">
        <f>64/105</f>
        <v>0.60952380952380958</v>
      </c>
      <c r="D179" s="5">
        <f t="shared" si="17"/>
        <v>0.13802657123317963</v>
      </c>
      <c r="E179" s="29">
        <v>1</v>
      </c>
      <c r="F179" s="19"/>
    </row>
    <row r="180" spans="2:7" x14ac:dyDescent="0.25">
      <c r="B180" s="3" t="s">
        <v>13</v>
      </c>
      <c r="C180" s="13">
        <f>39/76</f>
        <v>0.51315789473684215</v>
      </c>
      <c r="D180" s="5"/>
      <c r="F180" s="19"/>
      <c r="G180" t="s">
        <v>22</v>
      </c>
    </row>
    <row r="181" spans="2:7" x14ac:dyDescent="0.25">
      <c r="B181" s="3" t="s">
        <v>14</v>
      </c>
      <c r="C181" s="13">
        <f>40/76</f>
        <v>0.52631578947368418</v>
      </c>
      <c r="D181" s="5"/>
      <c r="F181" s="19"/>
      <c r="G181" t="s">
        <v>22</v>
      </c>
    </row>
    <row r="182" spans="2:7" x14ac:dyDescent="0.25">
      <c r="B182" s="3" t="s">
        <v>18</v>
      </c>
      <c r="C182" s="13">
        <v>0.5</v>
      </c>
      <c r="D182" s="5"/>
      <c r="F182" s="19"/>
      <c r="G182" t="s">
        <v>22</v>
      </c>
    </row>
    <row r="183" spans="2:7" ht="20.25" x14ac:dyDescent="0.3">
      <c r="B183" s="3" t="s">
        <v>19</v>
      </c>
      <c r="C183" s="13">
        <v>0.5</v>
      </c>
      <c r="D183" s="5"/>
      <c r="F183" s="16">
        <f>PRODUCT(D176:D179)*(PRODUCT(E176:E179)^4)</f>
        <v>2.1475280862050701E-3</v>
      </c>
      <c r="G183" t="s">
        <v>22</v>
      </c>
    </row>
    <row r="184" spans="2:7" x14ac:dyDescent="0.25">
      <c r="B184" s="3"/>
      <c r="C184" s="3"/>
      <c r="F184" s="19"/>
    </row>
    <row r="185" spans="2:7" ht="15.75" x14ac:dyDescent="0.25">
      <c r="B185" s="2"/>
      <c r="C185" s="1" t="s">
        <v>16</v>
      </c>
      <c r="D185" s="1" t="s">
        <v>21</v>
      </c>
      <c r="E185" s="1"/>
      <c r="F185" s="36" t="s">
        <v>30</v>
      </c>
    </row>
    <row r="186" spans="2:7" x14ac:dyDescent="0.25">
      <c r="B186" s="3" t="s">
        <v>23</v>
      </c>
      <c r="C186" s="3"/>
      <c r="F186" s="19"/>
    </row>
    <row r="187" spans="2:7" ht="15.75" x14ac:dyDescent="0.25">
      <c r="B187" s="3" t="s">
        <v>24</v>
      </c>
      <c r="C187" s="13">
        <f>0.5</f>
        <v>0.5</v>
      </c>
      <c r="D187" s="5">
        <f>C187^4</f>
        <v>6.25E-2</v>
      </c>
      <c r="E187" s="29">
        <v>1.07</v>
      </c>
      <c r="F187" s="19"/>
    </row>
    <row r="188" spans="2:7" ht="15.75" x14ac:dyDescent="0.25">
      <c r="B188" s="3" t="s">
        <v>25</v>
      </c>
      <c r="C188" s="13">
        <f t="shared" ref="C188:C190" si="18">0.5</f>
        <v>0.5</v>
      </c>
      <c r="D188" s="5">
        <f t="shared" ref="D188" si="19">C188^4</f>
        <v>6.25E-2</v>
      </c>
      <c r="E188" s="29">
        <v>1.03</v>
      </c>
      <c r="F188" s="19"/>
    </row>
    <row r="189" spans="2:7" x14ac:dyDescent="0.25">
      <c r="B189" s="3" t="s">
        <v>26</v>
      </c>
      <c r="C189" s="13">
        <f t="shared" si="18"/>
        <v>0.5</v>
      </c>
      <c r="D189" s="5"/>
      <c r="F189" s="19"/>
      <c r="G189" t="s">
        <v>27</v>
      </c>
    </row>
    <row r="190" spans="2:7" ht="20.25" x14ac:dyDescent="0.3">
      <c r="B190" s="3" t="s">
        <v>28</v>
      </c>
      <c r="C190" s="13">
        <f t="shared" si="18"/>
        <v>0.5</v>
      </c>
      <c r="D190" s="5"/>
      <c r="F190" s="16">
        <f>PRODUCT(D187:D188)*(PRODUCT(E187:E188)^4)</f>
        <v>5.762939286593158E-3</v>
      </c>
      <c r="G190" t="s">
        <v>27</v>
      </c>
    </row>
    <row r="191" spans="2:7" x14ac:dyDescent="0.25">
      <c r="B191" s="3"/>
      <c r="C191" s="13"/>
      <c r="D191" s="5"/>
      <c r="F191" s="19"/>
    </row>
    <row r="192" spans="2:7" ht="15.75" x14ac:dyDescent="0.25">
      <c r="B192" s="2"/>
      <c r="C192" s="1" t="s">
        <v>16</v>
      </c>
      <c r="D192" s="1" t="s">
        <v>21</v>
      </c>
      <c r="E192" s="1"/>
      <c r="F192" s="36" t="s">
        <v>36</v>
      </c>
    </row>
    <row r="193" spans="2:7" x14ac:dyDescent="0.25">
      <c r="B193" s="3" t="s">
        <v>31</v>
      </c>
      <c r="C193" s="3"/>
      <c r="F193" s="19"/>
    </row>
    <row r="194" spans="2:7" ht="15.75" x14ac:dyDescent="0.25">
      <c r="B194" s="3" t="s">
        <v>24</v>
      </c>
      <c r="C194" s="13">
        <f>0.5</f>
        <v>0.5</v>
      </c>
      <c r="D194" s="5">
        <f>C194^4</f>
        <v>6.25E-2</v>
      </c>
      <c r="E194" s="29">
        <v>1.07</v>
      </c>
      <c r="F194" s="19"/>
    </row>
    <row r="195" spans="2:7" ht="20.25" x14ac:dyDescent="0.3">
      <c r="B195" s="3" t="s">
        <v>25</v>
      </c>
      <c r="C195" s="13">
        <f t="shared" ref="C195" si="20">0.5</f>
        <v>0.5</v>
      </c>
      <c r="D195" s="5"/>
      <c r="F195" s="16">
        <f>PRODUCT(D194)*E194^4</f>
        <v>8.1924750625000001E-2</v>
      </c>
      <c r="G195" t="s">
        <v>32</v>
      </c>
    </row>
    <row r="196" spans="2:7" ht="20.25" x14ac:dyDescent="0.3">
      <c r="B196" s="3"/>
      <c r="C196" s="13"/>
      <c r="D196" s="5"/>
      <c r="F196" s="16"/>
    </row>
    <row r="197" spans="2:7" ht="15.75" x14ac:dyDescent="0.25">
      <c r="B197" s="2"/>
      <c r="C197" s="1" t="s">
        <v>16</v>
      </c>
      <c r="D197" s="1" t="s">
        <v>21</v>
      </c>
      <c r="E197" s="1"/>
      <c r="F197" s="36" t="s">
        <v>35</v>
      </c>
    </row>
    <row r="198" spans="2:7" x14ac:dyDescent="0.25">
      <c r="B198" s="3" t="s">
        <v>33</v>
      </c>
      <c r="C198" s="3"/>
      <c r="F198" s="19"/>
    </row>
    <row r="199" spans="2:7" ht="20.25" x14ac:dyDescent="0.3">
      <c r="B199" s="3" t="s">
        <v>24</v>
      </c>
      <c r="C199" s="13">
        <f>0.5</f>
        <v>0.5</v>
      </c>
      <c r="D199" s="5">
        <f>C199^2</f>
        <v>0.25</v>
      </c>
      <c r="E199" s="29">
        <v>1</v>
      </c>
      <c r="F199" s="16">
        <f>PRODUCT(D199)*E199^2</f>
        <v>0.25</v>
      </c>
    </row>
    <row r="200" spans="2:7" ht="20.25" x14ac:dyDescent="0.3">
      <c r="B200" s="3"/>
      <c r="C200" s="13"/>
      <c r="D200" s="5"/>
      <c r="F200" s="16"/>
    </row>
    <row r="201" spans="2:7" ht="15.75" x14ac:dyDescent="0.25">
      <c r="B201" s="2"/>
      <c r="C201" s="1" t="s">
        <v>16</v>
      </c>
      <c r="D201" s="1" t="s">
        <v>21</v>
      </c>
      <c r="E201" s="1"/>
      <c r="F201" s="36" t="s">
        <v>34</v>
      </c>
    </row>
    <row r="202" spans="2:7" x14ac:dyDescent="0.25">
      <c r="B202" s="3" t="s">
        <v>37</v>
      </c>
      <c r="C202" s="3"/>
      <c r="F202" s="19"/>
    </row>
    <row r="203" spans="2:7" ht="20.25" x14ac:dyDescent="0.3">
      <c r="B203" s="3" t="s">
        <v>24</v>
      </c>
      <c r="C203" s="13">
        <f>0.5</f>
        <v>0.5</v>
      </c>
      <c r="D203" s="5">
        <f>C203^1</f>
        <v>0.5</v>
      </c>
      <c r="E203" s="29">
        <v>1</v>
      </c>
      <c r="F203" s="16">
        <f>PRODUCT(D203)*E203</f>
        <v>0.5</v>
      </c>
    </row>
    <row r="204" spans="2:7" x14ac:dyDescent="0.25">
      <c r="F204" s="18"/>
    </row>
    <row r="205" spans="2:7" ht="30" x14ac:dyDescent="0.3">
      <c r="B205" s="3" t="s">
        <v>38</v>
      </c>
      <c r="F205" s="25">
        <f>PRODUCT(F172:F203)</f>
        <v>9.4820755585550268E-12</v>
      </c>
    </row>
    <row r="206" spans="2:7" x14ac:dyDescent="0.25">
      <c r="F206" s="18"/>
    </row>
    <row r="207" spans="2:7" ht="20.25" x14ac:dyDescent="0.3">
      <c r="B207" s="3" t="s">
        <v>39</v>
      </c>
      <c r="F207" s="20">
        <f>1/F205</f>
        <v>105462142104.29578</v>
      </c>
    </row>
    <row r="208" spans="2:7" ht="20.25" x14ac:dyDescent="0.3">
      <c r="F208" s="21" t="s">
        <v>40</v>
      </c>
    </row>
    <row r="209" spans="6:6" x14ac:dyDescent="0.25">
      <c r="F209" s="18"/>
    </row>
    <row r="210" spans="6:6" x14ac:dyDescent="0.25">
      <c r="F210" s="18"/>
    </row>
    <row r="211" spans="6:6" x14ac:dyDescent="0.25">
      <c r="F211" s="18"/>
    </row>
    <row r="212" spans="6:6" x14ac:dyDescent="0.25">
      <c r="F212" s="18"/>
    </row>
    <row r="213" spans="6:6" x14ac:dyDescent="0.25">
      <c r="F213" s="18"/>
    </row>
    <row r="214" spans="6:6" x14ac:dyDescent="0.25">
      <c r="F214" s="18"/>
    </row>
    <row r="215" spans="6:6" x14ac:dyDescent="0.25">
      <c r="F215" s="18"/>
    </row>
    <row r="216" spans="6:6" x14ac:dyDescent="0.25">
      <c r="F216" s="18"/>
    </row>
    <row r="217" spans="6:6" x14ac:dyDescent="0.25">
      <c r="F217" s="18"/>
    </row>
    <row r="218" spans="6:6" x14ac:dyDescent="0.25">
      <c r="F218" s="18"/>
    </row>
    <row r="219" spans="6:6" x14ac:dyDescent="0.25">
      <c r="F219" s="18"/>
    </row>
    <row r="220" spans="6:6" x14ac:dyDescent="0.25">
      <c r="F220" s="18"/>
    </row>
    <row r="221" spans="6:6" x14ac:dyDescent="0.25">
      <c r="F221" s="18"/>
    </row>
    <row r="222" spans="6:6" x14ac:dyDescent="0.25">
      <c r="F222" s="18"/>
    </row>
    <row r="223" spans="6:6" x14ac:dyDescent="0.25">
      <c r="F223" s="18"/>
    </row>
    <row r="224" spans="6:6" x14ac:dyDescent="0.25">
      <c r="F224" s="18"/>
    </row>
    <row r="225" spans="6:6" x14ac:dyDescent="0.25">
      <c r="F225" s="18"/>
    </row>
    <row r="226" spans="6:6" x14ac:dyDescent="0.25">
      <c r="F226" s="18"/>
    </row>
    <row r="227" spans="6:6" x14ac:dyDescent="0.25">
      <c r="F227" s="18"/>
    </row>
    <row r="228" spans="6:6" x14ac:dyDescent="0.25">
      <c r="F228" s="18"/>
    </row>
    <row r="229" spans="6:6" x14ac:dyDescent="0.25">
      <c r="F229" s="18"/>
    </row>
    <row r="230" spans="6:6" x14ac:dyDescent="0.25">
      <c r="F230" s="18"/>
    </row>
    <row r="231" spans="6:6" x14ac:dyDescent="0.25">
      <c r="F231" s="18"/>
    </row>
    <row r="232" spans="6:6" x14ac:dyDescent="0.25">
      <c r="F232" s="18"/>
    </row>
    <row r="233" spans="6:6" x14ac:dyDescent="0.25">
      <c r="F233" s="18"/>
    </row>
    <row r="234" spans="6:6" x14ac:dyDescent="0.25">
      <c r="F234" s="18"/>
    </row>
    <row r="235" spans="6:6" x14ac:dyDescent="0.25">
      <c r="F235" s="18"/>
    </row>
    <row r="236" spans="6:6" x14ac:dyDescent="0.25">
      <c r="F236" s="18"/>
    </row>
    <row r="237" spans="6:6" x14ac:dyDescent="0.25">
      <c r="F237" s="18"/>
    </row>
    <row r="238" spans="6:6" x14ac:dyDescent="0.25">
      <c r="F238" s="18"/>
    </row>
    <row r="239" spans="6:6" x14ac:dyDescent="0.25">
      <c r="F239" s="18"/>
    </row>
    <row r="240" spans="6:6" x14ac:dyDescent="0.25">
      <c r="F240" s="18"/>
    </row>
    <row r="241" spans="6:6" x14ac:dyDescent="0.25">
      <c r="F241" s="18"/>
    </row>
    <row r="242" spans="6:6" x14ac:dyDescent="0.25">
      <c r="F242" s="18"/>
    </row>
    <row r="243" spans="6:6" x14ac:dyDescent="0.25">
      <c r="F243" s="18"/>
    </row>
    <row r="244" spans="6:6" x14ac:dyDescent="0.25">
      <c r="F244" s="18"/>
    </row>
    <row r="245" spans="6:6" x14ac:dyDescent="0.25">
      <c r="F245" s="18"/>
    </row>
    <row r="246" spans="6:6" x14ac:dyDescent="0.25">
      <c r="F246" s="18"/>
    </row>
    <row r="247" spans="6:6" x14ac:dyDescent="0.25">
      <c r="F247" s="18"/>
    </row>
    <row r="248" spans="6:6" x14ac:dyDescent="0.25">
      <c r="F248" s="18"/>
    </row>
    <row r="249" spans="6:6" x14ac:dyDescent="0.25">
      <c r="F249" s="18"/>
    </row>
    <row r="250" spans="6:6" x14ac:dyDescent="0.25">
      <c r="F250" s="18"/>
    </row>
    <row r="251" spans="6:6" x14ac:dyDescent="0.25">
      <c r="F251" s="18"/>
    </row>
    <row r="252" spans="6:6" x14ac:dyDescent="0.25">
      <c r="F252" s="18"/>
    </row>
    <row r="253" spans="6:6" x14ac:dyDescent="0.25">
      <c r="F253" s="18"/>
    </row>
    <row r="254" spans="6:6" x14ac:dyDescent="0.25">
      <c r="F254" s="18"/>
    </row>
    <row r="255" spans="6:6" x14ac:dyDescent="0.25">
      <c r="F255" s="18"/>
    </row>
    <row r="256" spans="6:6" x14ac:dyDescent="0.25">
      <c r="F256" s="18"/>
    </row>
    <row r="257" spans="6:6" x14ac:dyDescent="0.25">
      <c r="F257" s="18"/>
    </row>
    <row r="258" spans="6:6" x14ac:dyDescent="0.25">
      <c r="F258" s="18"/>
    </row>
    <row r="259" spans="6:6" x14ac:dyDescent="0.25">
      <c r="F259" s="18"/>
    </row>
    <row r="260" spans="6:6" x14ac:dyDescent="0.25">
      <c r="F260" s="18"/>
    </row>
    <row r="261" spans="6:6" x14ac:dyDescent="0.25">
      <c r="F261" s="18"/>
    </row>
    <row r="262" spans="6:6" x14ac:dyDescent="0.25">
      <c r="F262" s="18"/>
    </row>
    <row r="263" spans="6:6" x14ac:dyDescent="0.25">
      <c r="F263" s="18"/>
    </row>
    <row r="264" spans="6:6" x14ac:dyDescent="0.25">
      <c r="F264" s="18"/>
    </row>
    <row r="265" spans="6:6" x14ac:dyDescent="0.25">
      <c r="F265" s="18"/>
    </row>
    <row r="266" spans="6:6" x14ac:dyDescent="0.25">
      <c r="F266" s="18"/>
    </row>
    <row r="267" spans="6:6" x14ac:dyDescent="0.25">
      <c r="F267" s="18"/>
    </row>
    <row r="268" spans="6:6" x14ac:dyDescent="0.25">
      <c r="F268" s="18"/>
    </row>
    <row r="269" spans="6:6" x14ac:dyDescent="0.25">
      <c r="F269" s="18"/>
    </row>
    <row r="270" spans="6:6" x14ac:dyDescent="0.25">
      <c r="F270" s="18"/>
    </row>
    <row r="271" spans="6:6" x14ac:dyDescent="0.25">
      <c r="F271" s="18"/>
    </row>
  </sheetData>
  <sheetProtection password="8C23" sheet="1" objects="1" scenarios="1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T-Director</cp:lastModifiedBy>
  <dcterms:created xsi:type="dcterms:W3CDTF">2015-12-01T15:22:27Z</dcterms:created>
  <dcterms:modified xsi:type="dcterms:W3CDTF">2016-03-07T13:33:39Z</dcterms:modified>
</cp:coreProperties>
</file>